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firstSheet="1" activeTab="1"/>
  </bookViews>
  <sheets>
    <sheet name="MAY 2011 Collections Summary" sheetId="1" r:id="rId1"/>
    <sheet name="May 2011 Gallons Summary" sheetId="2" r:id="rId2"/>
    <sheet name="May 2011 Gallons G &amp; D" sheetId="3" r:id="rId3"/>
  </sheets>
  <externalReferences>
    <externalReference r:id="rId6"/>
    <externalReference r:id="rId7"/>
  </externalReferences>
  <definedNames>
    <definedName name="_xlnm.Print_Area" localSheetId="2">'May 2011 Gallons G &amp; D'!$A$1:$G$24</definedName>
    <definedName name="_xlnm.Print_Area" localSheetId="1">'May 2011 Gallons Summary'!$A$1:$I$58</definedName>
  </definedNames>
  <calcPr fullCalcOnLoad="1"/>
</workbook>
</file>

<file path=xl/sharedStrings.xml><?xml version="1.0" encoding="utf-8"?>
<sst xmlns="http://schemas.openxmlformats.org/spreadsheetml/2006/main" count="137" uniqueCount="85">
  <si>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</si>
  <si>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</si>
  <si>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</si>
  <si>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</si>
  <si>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</si>
  <si>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</si>
  <si>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</si>
  <si>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</si>
  <si>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</si>
  <si>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</si>
  <si>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</si>
  <si>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</si>
  <si>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</si>
  <si>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</si>
  <si>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</si>
  <si>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</si>
  <si>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</si>
  <si>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</si>
  <si>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</si>
  <si>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</si>
  <si>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</si>
  <si>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</si>
  <si>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</si>
  <si>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</si>
  <si>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</si>
  <si>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</si>
  <si>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</si>
  <si>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</si>
  <si>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</si>
  <si>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</si>
  <si>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</si>
  <si>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</si>
  <si>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</si>
  <si>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</si>
  <si>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</si>
  <si>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</si>
  <si>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</si>
  <si>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</si>
  <si>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</si>
  <si>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</si>
  <si>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</si>
  <si>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</si>
  <si>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</si>
  <si>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</si>
  <si>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</si>
  <si>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</si>
  <si>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</si>
  <si>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</si>
  <si>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</si>
  <si>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</si>
  <si>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</si>
  <si>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</si>
  <si>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</si>
  <si>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</si>
  <si>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</si>
  <si>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</si>
  <si>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</si>
  <si>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</si>
  <si>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</si>
  <si>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</si>
  <si>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</si>
  <si>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</si>
  <si>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</si>
  <si>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</si>
  <si>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GALLONS 2010</t>
  </si>
  <si>
    <t>YEAR TO DATE 2010</t>
  </si>
  <si>
    <t xml:space="preserve">   COMMERICAL</t>
  </si>
  <si>
    <t>S/F IFTA RECEIVED</t>
  </si>
  <si>
    <t>S/F IFTA REFUNDS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</si>
  <si>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</si>
  <si>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</si>
  <si>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</si>
  <si>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</si>
  <si>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</si>
  <si>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NET SPECIAL FUELS (DIESEL) TAXED</t>
  </si>
  <si>
    <t>MISSOURI DEPARTMENT OF REVENUE</t>
  </si>
  <si>
    <t>MAY 2011</t>
  </si>
  <si>
    <t>MAY 2010</t>
  </si>
  <si>
    <t>REFUNDS - SPECIAL FUEL</t>
  </si>
  <si>
    <t>ABOVE RECORDS COMPILED FROM MOTOR FUEL LICENSEE RECORDS OF THE MISSOURI DEPARTMENT OF REVENUE, TAXATION BUREAU, BY GERALD ROBINETT, JUNE 15, 2011</t>
  </si>
  <si>
    <t>ABOVE FIGURES COMPILED FROM MOTOR FUEL LICENSEE RECORDS OF THE MISSOURI DEPARTMENT OF REVENUE, TAXATION DIVISION, BY GERALD ROBINETT, JUNE 15, 2011</t>
  </si>
  <si>
    <t xml:space="preserve">   RETAIL </t>
  </si>
  <si>
    <t>GROSS S/F (DIESEL) RECEIVED</t>
  </si>
  <si>
    <t xml:space="preserve">  S/F (DIESEL) ALLOWANCE 2%</t>
  </si>
  <si>
    <t>Revised 06/21/11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</si>
</sst>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8" fontId="2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center" vertical="center"/>
      <protection/>
    </xf>
    <xf numFmtId="8" fontId="2" fillId="0" borderId="12" xfId="0" applyNumberFormat="1" applyFont="1" applyBorder="1" applyAlignment="1" applyProtection="1">
      <alignment vertical="center"/>
      <protection/>
    </xf>
    <xf numFmtId="8" fontId="2" fillId="24" borderId="13" xfId="0" applyNumberFormat="1" applyFont="1" applyFill="1" applyBorder="1" applyAlignment="1" applyProtection="1">
      <alignment horizontal="right" vertical="center"/>
      <protection/>
    </xf>
    <xf numFmtId="8" fontId="2" fillId="24" borderId="14" xfId="0" applyNumberFormat="1" applyFont="1" applyFill="1" applyBorder="1" applyAlignment="1" applyProtection="1">
      <alignment horizontal="right" vertical="center"/>
      <protection/>
    </xf>
    <xf numFmtId="8" fontId="2" fillId="24" borderId="15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25" borderId="11" xfId="0" applyNumberFormat="1" applyFont="1" applyFill="1" applyBorder="1" applyAlignment="1" applyProtection="1">
      <alignment horizontal="right" vertical="center"/>
      <protection/>
    </xf>
    <xf numFmtId="8" fontId="2" fillId="0" borderId="11" xfId="0" applyNumberFormat="1" applyFont="1" applyBorder="1" applyAlignment="1" applyProtection="1">
      <alignment horizontal="right"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24" borderId="18" xfId="0" applyNumberFormat="1" applyFont="1" applyFill="1" applyBorder="1" applyAlignment="1" applyProtection="1">
      <alignment horizontal="right" vertical="center"/>
      <protection/>
    </xf>
    <xf numFmtId="8" fontId="3" fillId="24" borderId="19" xfId="0" applyNumberFormat="1" applyFont="1" applyFill="1" applyBorder="1" applyAlignment="1" applyProtection="1">
      <alignment horizontal="right" vertical="center"/>
      <protection/>
    </xf>
    <xf numFmtId="8" fontId="2" fillId="25" borderId="12" xfId="0" applyNumberFormat="1" applyFont="1" applyFill="1" applyBorder="1" applyAlignment="1" applyProtection="1">
      <alignment horizontal="right" vertical="center"/>
      <protection/>
    </xf>
    <xf numFmtId="8" fontId="2" fillId="24" borderId="17" xfId="0" applyNumberFormat="1" applyFont="1" applyFill="1" applyBorder="1" applyAlignment="1" applyProtection="1">
      <alignment horizontal="right" vertical="center"/>
      <protection/>
    </xf>
    <xf numFmtId="8" fontId="2" fillId="0" borderId="20" xfId="0" applyNumberFormat="1" applyFont="1" applyBorder="1" applyAlignment="1" applyProtection="1">
      <alignment horizontal="right" vertical="center"/>
      <protection/>
    </xf>
    <xf numFmtId="8" fontId="2" fillId="0" borderId="21" xfId="0" applyNumberFormat="1" applyFont="1" applyBorder="1" applyAlignment="1" applyProtection="1">
      <alignment horizontal="right" vertical="center"/>
      <protection/>
    </xf>
    <xf numFmtId="8" fontId="2" fillId="25" borderId="19" xfId="0" applyNumberFormat="1" applyFont="1" applyFill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12" xfId="0" applyNumberFormat="1" applyFont="1" applyFill="1" applyBorder="1" applyAlignment="1" applyProtection="1">
      <alignment horizontal="right" vertical="center"/>
      <protection/>
    </xf>
    <xf numFmtId="8" fontId="3" fillId="0" borderId="11" xfId="0" applyNumberFormat="1" applyFont="1" applyBorder="1" applyAlignment="1" applyProtection="1">
      <alignment horizontal="right" vertical="center"/>
      <protection/>
    </xf>
    <xf numFmtId="8" fontId="3" fillId="0" borderId="12" xfId="0" applyNumberFormat="1" applyFont="1" applyBorder="1" applyAlignment="1" applyProtection="1">
      <alignment horizontal="right" vertical="center"/>
      <protection/>
    </xf>
    <xf numFmtId="8" fontId="3" fillId="24" borderId="11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3" fillId="0" borderId="11" xfId="0" applyFont="1" applyBorder="1" applyAlignment="1" applyProtection="1">
      <alignment/>
      <protection/>
    </xf>
    <xf numFmtId="8" fontId="3" fillId="24" borderId="14" xfId="0" applyNumberFormat="1" applyFont="1" applyFill="1" applyBorder="1" applyAlignment="1" applyProtection="1">
      <alignment horizontal="left" vertical="center"/>
      <protection/>
    </xf>
    <xf numFmtId="0" fontId="3" fillId="26" borderId="11" xfId="0" applyFont="1" applyFill="1" applyBorder="1" applyAlignment="1" applyProtection="1">
      <alignment vertical="center"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/>
      <protection/>
    </xf>
    <xf numFmtId="8" fontId="3" fillId="24" borderId="11" xfId="0" applyNumberFormat="1" applyFont="1" applyFill="1" applyBorder="1" applyAlignment="1" applyProtection="1">
      <alignment horizontal="left" vertical="center"/>
      <protection/>
    </xf>
    <xf numFmtId="8" fontId="3" fillId="24" borderId="10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/>
      <protection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24" borderId="0" xfId="0" applyNumberFormat="1" applyFont="1" applyFill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/>
    </xf>
    <xf numFmtId="38" fontId="2" fillId="0" borderId="22" xfId="0" applyNumberFormat="1" applyFont="1" applyBorder="1" applyAlignment="1" applyProtection="1">
      <alignment horizontal="right" vertical="center"/>
      <protection/>
    </xf>
    <xf numFmtId="38" fontId="2" fillId="24" borderId="0" xfId="0" applyNumberFormat="1" applyFont="1" applyFill="1" applyAlignment="1">
      <alignment horizontal="right" vertical="center"/>
    </xf>
    <xf numFmtId="38" fontId="2" fillId="24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23" xfId="0" applyNumberFormat="1" applyFont="1" applyBorder="1" applyAlignment="1" applyProtection="1">
      <alignment horizontal="right" vertical="center"/>
      <protection/>
    </xf>
    <xf numFmtId="38" fontId="2" fillId="0" borderId="24" xfId="0" applyNumberFormat="1" applyFont="1" applyBorder="1" applyAlignment="1" applyProtection="1">
      <alignment horizontal="right"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horizontal="center" vertical="center"/>
      <protection/>
    </xf>
    <xf numFmtId="38" fontId="2" fillId="24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31" fillId="27" borderId="0" xfId="0" applyFont="1" applyFill="1" applyAlignment="1">
      <alignment horizontal="centerContinuous" vertical="center" readingOrder="1"/>
    </xf>
    <xf numFmtId="0" fontId="5" fillId="27" borderId="0" xfId="0" applyFont="1" applyFill="1" applyAlignment="1">
      <alignment horizontal="centerContinuous" vertical="center" readingOrder="1"/>
    </xf>
    <xf numFmtId="0" fontId="2" fillId="27" borderId="0" xfId="0" applyFont="1" applyFill="1" applyAlignment="1">
      <alignment horizontal="centerContinuous" vertical="center"/>
    </xf>
    <xf numFmtId="0" fontId="3" fillId="0" borderId="0" xfId="0" applyFont="1" applyFill="1" applyAlignment="1" applyProtection="1">
      <alignment vertical="center"/>
      <protection/>
    </xf>
    <xf numFmtId="8" fontId="3" fillId="23" borderId="25" xfId="0" applyNumberFormat="1" applyFont="1" applyFill="1" applyBorder="1" applyAlignment="1" applyProtection="1">
      <alignment horizontal="left" vertical="center"/>
      <protection/>
    </xf>
    <xf numFmtId="8" fontId="3" fillId="23" borderId="26" xfId="0" applyNumberFormat="1" applyFont="1" applyFill="1" applyBorder="1" applyAlignment="1" applyProtection="1">
      <alignment horizontal="right" vertical="center"/>
      <protection/>
    </xf>
    <xf numFmtId="8" fontId="3" fillId="23" borderId="27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WYGA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APR%20-%20J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APR"/>
      <sheetName val="17% APR"/>
      <sheetName val="0% APR"/>
      <sheetName val="SUM APR 11"/>
      <sheetName val="9% MAY"/>
      <sheetName val="17% MAY"/>
      <sheetName val="0% MAY"/>
      <sheetName val="SUM MAY 11"/>
      <sheetName val="9% JUN"/>
      <sheetName val="17% JUN"/>
      <sheetName val="0% JUN"/>
      <sheetName val="SUM JUN 11"/>
    </sheetNames>
    <sheetDataSet>
      <sheetData sheetId="3">
        <row r="5">
          <cell r="G5">
            <v>1077647216</v>
          </cell>
          <cell r="I5">
            <v>1101343241</v>
          </cell>
        </row>
        <row r="7">
          <cell r="F7">
            <v>84543405</v>
          </cell>
          <cell r="H7">
            <v>91558649</v>
          </cell>
        </row>
        <row r="8">
          <cell r="F8">
            <v>0</v>
          </cell>
          <cell r="H8">
            <v>0</v>
          </cell>
        </row>
        <row r="13">
          <cell r="F13">
            <v>1155961</v>
          </cell>
          <cell r="H13">
            <v>1171893</v>
          </cell>
        </row>
        <row r="15">
          <cell r="F15">
            <v>29318140</v>
          </cell>
          <cell r="H15">
            <v>29749398</v>
          </cell>
        </row>
        <row r="19">
          <cell r="F19">
            <v>2234598</v>
          </cell>
          <cell r="H19">
            <v>1966583</v>
          </cell>
        </row>
        <row r="20">
          <cell r="F20">
            <v>0</v>
          </cell>
          <cell r="H20">
            <v>0</v>
          </cell>
        </row>
        <row r="21">
          <cell r="F21">
            <v>16759</v>
          </cell>
          <cell r="H21">
            <v>18369</v>
          </cell>
        </row>
        <row r="22">
          <cell r="F22">
            <v>1921142</v>
          </cell>
          <cell r="H22">
            <v>1598350</v>
          </cell>
        </row>
        <row r="23">
          <cell r="F23">
            <v>1398018</v>
          </cell>
          <cell r="H23">
            <v>1191223</v>
          </cell>
        </row>
        <row r="24">
          <cell r="F24">
            <v>2649713</v>
          </cell>
          <cell r="H24">
            <v>2923760</v>
          </cell>
        </row>
        <row r="25">
          <cell r="F25">
            <v>716189</v>
          </cell>
          <cell r="H25">
            <v>931538</v>
          </cell>
        </row>
        <row r="31">
          <cell r="G31">
            <v>510729234</v>
          </cell>
          <cell r="I31">
            <v>489645368</v>
          </cell>
        </row>
        <row r="32">
          <cell r="F32">
            <v>38309567</v>
          </cell>
          <cell r="H32">
            <v>38233894</v>
          </cell>
        </row>
        <row r="33">
          <cell r="F33">
            <v>104876</v>
          </cell>
          <cell r="H33">
            <v>461841</v>
          </cell>
        </row>
        <row r="34">
          <cell r="F34">
            <v>0</v>
          </cell>
          <cell r="H34">
            <v>0</v>
          </cell>
        </row>
        <row r="35">
          <cell r="F35">
            <v>90098799</v>
          </cell>
          <cell r="H35">
            <v>71593334</v>
          </cell>
        </row>
        <row r="37">
          <cell r="F37">
            <v>7564247</v>
          </cell>
          <cell r="H37">
            <v>7484688</v>
          </cell>
        </row>
        <row r="40">
          <cell r="F40">
            <v>14971753</v>
          </cell>
          <cell r="H40">
            <v>12911894</v>
          </cell>
        </row>
        <row r="41">
          <cell r="F41">
            <v>184</v>
          </cell>
          <cell r="H41">
            <v>0</v>
          </cell>
        </row>
        <row r="48">
          <cell r="G48">
            <v>975811</v>
          </cell>
          <cell r="I48">
            <v>2434179</v>
          </cell>
        </row>
        <row r="49">
          <cell r="G49">
            <v>-35312773</v>
          </cell>
          <cell r="I49">
            <v>-44663914</v>
          </cell>
        </row>
        <row r="54">
          <cell r="G54">
            <v>668162</v>
          </cell>
          <cell r="I54">
            <v>654011</v>
          </cell>
        </row>
        <row r="55">
          <cell r="G55">
            <v>-39566</v>
          </cell>
          <cell r="I55">
            <v>-22789</v>
          </cell>
        </row>
      </sheetData>
      <sheetData sheetId="4">
        <row r="5">
          <cell r="C5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172656</v>
          </cell>
        </row>
        <row r="55">
          <cell r="C55">
            <v>0</v>
          </cell>
        </row>
      </sheetData>
      <sheetData sheetId="5">
        <row r="5">
          <cell r="C5">
            <v>278746073</v>
          </cell>
        </row>
        <row r="7">
          <cell r="B7">
            <v>21703691</v>
          </cell>
        </row>
        <row r="8">
          <cell r="B8">
            <v>0</v>
          </cell>
        </row>
        <row r="13">
          <cell r="B13">
            <v>314462</v>
          </cell>
        </row>
        <row r="15">
          <cell r="B15">
            <v>7587592</v>
          </cell>
        </row>
        <row r="19">
          <cell r="B19">
            <v>348949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178004</v>
          </cell>
        </row>
        <row r="23">
          <cell r="B23">
            <v>101181</v>
          </cell>
        </row>
        <row r="24">
          <cell r="B24">
            <v>392700</v>
          </cell>
        </row>
        <row r="25">
          <cell r="B25">
            <v>334369</v>
          </cell>
        </row>
        <row r="31">
          <cell r="C31">
            <v>127874851</v>
          </cell>
        </row>
        <row r="32">
          <cell r="B32">
            <v>9569372</v>
          </cell>
        </row>
        <row r="33">
          <cell r="B33">
            <v>29596</v>
          </cell>
        </row>
        <row r="34">
          <cell r="B34">
            <v>0</v>
          </cell>
        </row>
        <row r="35">
          <cell r="B35">
            <v>22084549</v>
          </cell>
        </row>
        <row r="37">
          <cell r="B37">
            <v>1898503</v>
          </cell>
        </row>
        <row r="40">
          <cell r="B40">
            <v>3430645</v>
          </cell>
        </row>
        <row r="41">
          <cell r="B41">
            <v>0</v>
          </cell>
        </row>
        <row r="48">
          <cell r="C48">
            <v>265827</v>
          </cell>
        </row>
        <row r="49">
          <cell r="C49">
            <v>-29335319</v>
          </cell>
        </row>
        <row r="54">
          <cell r="C54">
            <v>0</v>
          </cell>
        </row>
        <row r="55">
          <cell r="C55">
            <v>0</v>
          </cell>
        </row>
      </sheetData>
      <sheetData sheetId="6">
        <row r="5">
          <cell r="C5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APR"/>
      <sheetName val="17% APR"/>
      <sheetName val="0% APR"/>
      <sheetName val="SUM APR 2011"/>
      <sheetName val="9% MAY"/>
      <sheetName val="17% MAY"/>
      <sheetName val="0% MAY"/>
      <sheetName val="SUM MAY 2011"/>
      <sheetName val="9% JUN"/>
      <sheetName val="17% JUN"/>
      <sheetName val="0% JUN"/>
      <sheetName val="SUM JUN 2011"/>
    </sheetNames>
    <sheetDataSet>
      <sheetData sheetId="3">
        <row r="7">
          <cell r="D7">
            <v>163485246.62</v>
          </cell>
          <cell r="E7">
            <v>166243039.12</v>
          </cell>
        </row>
        <row r="8">
          <cell r="D8">
            <v>63627254.36</v>
          </cell>
          <cell r="E8">
            <v>63155655.93</v>
          </cell>
        </row>
        <row r="13">
          <cell r="D13">
            <v>-1519191.14</v>
          </cell>
          <cell r="E13">
            <v>-1467069.94</v>
          </cell>
        </row>
        <row r="14">
          <cell r="D14">
            <v>-2545197.99</v>
          </cell>
          <cell r="E14">
            <v>-2195022.01</v>
          </cell>
        </row>
        <row r="15">
          <cell r="D15">
            <v>-31.25</v>
          </cell>
          <cell r="E15">
            <v>0</v>
          </cell>
        </row>
        <row r="21">
          <cell r="D21">
            <v>165887.76</v>
          </cell>
          <cell r="E21">
            <v>413810.42999999993</v>
          </cell>
        </row>
        <row r="22">
          <cell r="D22">
            <v>-6003171.5200000005</v>
          </cell>
          <cell r="E22">
            <v>-7592865.33</v>
          </cell>
        </row>
        <row r="27">
          <cell r="D27">
            <v>60086.47</v>
          </cell>
          <cell r="E27">
            <v>58812</v>
          </cell>
        </row>
        <row r="28">
          <cell r="D28">
            <v>-3560.94</v>
          </cell>
          <cell r="E28">
            <v>-2051.01</v>
          </cell>
        </row>
        <row r="30">
          <cell r="D30">
            <v>110803.2</v>
          </cell>
          <cell r="E30">
            <v>123472.76000000001</v>
          </cell>
        </row>
      </sheetData>
      <sheetData sheetId="4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15525</v>
          </cell>
        </row>
        <row r="28">
          <cell r="B28">
            <v>0</v>
          </cell>
        </row>
      </sheetData>
      <sheetData sheetId="5">
        <row r="7">
          <cell r="B7">
            <v>42311951.8</v>
          </cell>
        </row>
        <row r="8">
          <cell r="B8">
            <v>16013735.25</v>
          </cell>
        </row>
        <row r="13">
          <cell r="B13">
            <v>-230384.51</v>
          </cell>
        </row>
        <row r="14">
          <cell r="B14">
            <v>-583209.68</v>
          </cell>
        </row>
        <row r="15">
          <cell r="B15">
            <v>0</v>
          </cell>
        </row>
        <row r="21">
          <cell r="B21">
            <v>45190.61</v>
          </cell>
        </row>
        <row r="22">
          <cell r="B22">
            <v>-4987004.17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6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6" t="s">
        <v>75</v>
      </c>
      <c r="B1" s="1"/>
      <c r="C1" s="6"/>
      <c r="D1" s="7"/>
      <c r="E1" s="8"/>
    </row>
    <row r="2" spans="1:5" ht="15.75">
      <c r="A2" s="6" t="s">
        <v>0</v>
      </c>
      <c r="B2" s="1"/>
      <c r="C2" s="6"/>
      <c r="D2" s="7"/>
      <c r="E2" s="1"/>
    </row>
    <row r="3" spans="1:5" ht="15.75">
      <c r="A3" s="102" t="s">
        <v>1</v>
      </c>
      <c r="B3" s="9"/>
      <c r="C3" s="9"/>
      <c r="D3" s="9"/>
      <c r="E3" s="10"/>
    </row>
    <row r="4" spans="1:5" ht="15.75">
      <c r="A4" s="10"/>
      <c r="B4" s="9"/>
      <c r="C4" s="9"/>
      <c r="D4" s="9"/>
      <c r="E4" s="10"/>
    </row>
    <row r="5" spans="1:5" ht="15.75">
      <c r="A5" s="55"/>
      <c r="B5" s="24" t="s">
        <v>76</v>
      </c>
      <c r="C5" s="24" t="s">
        <v>77</v>
      </c>
      <c r="D5" s="24" t="s">
        <v>69</v>
      </c>
      <c r="E5" s="24" t="s">
        <v>65</v>
      </c>
    </row>
    <row r="6" spans="1:5" ht="15.75">
      <c r="A6" s="49"/>
      <c r="B6" s="25"/>
      <c r="C6" s="26"/>
      <c r="D6" s="27"/>
      <c r="E6" s="26"/>
    </row>
    <row r="7" spans="1:5" ht="15.75">
      <c r="A7" s="50" t="s">
        <v>2</v>
      </c>
      <c r="B7" s="28">
        <f>+'[2]9% MAY'!B7+'[2]0% MAY'!B7+'[2]17% MAY'!B7</f>
        <v>42311951.8</v>
      </c>
      <c r="C7" s="29">
        <v>45284738.59</v>
      </c>
      <c r="D7" s="29">
        <f>B7+'[2]SUM APR 2011'!D7</f>
        <v>205797198.42000002</v>
      </c>
      <c r="E7" s="30">
        <f>C7+'[2]SUM APR 2011'!E7</f>
        <v>211527777.71</v>
      </c>
    </row>
    <row r="8" spans="1:5" ht="15.75">
      <c r="A8" s="49" t="s">
        <v>3</v>
      </c>
      <c r="B8" s="31">
        <f>+'[2]9% MAY'!B8+'[2]0% MAY'!B8+'[2]17% MAY'!B8</f>
        <v>16013735.25</v>
      </c>
      <c r="C8" s="32">
        <v>16094409.98</v>
      </c>
      <c r="D8" s="33">
        <f>B8+'[2]SUM APR 2011'!D8</f>
        <v>79640989.61</v>
      </c>
      <c r="E8" s="34">
        <f>C8+'[2]SUM APR 2011'!E8</f>
        <v>79250065.91</v>
      </c>
    </row>
    <row r="9" spans="1:5" ht="16.5" thickBot="1">
      <c r="A9" s="37"/>
      <c r="B9" s="36"/>
      <c r="C9" s="37"/>
      <c r="D9" s="37"/>
      <c r="E9" s="35"/>
    </row>
    <row r="10" spans="1:5" ht="16.5" thickTop="1">
      <c r="A10" s="51"/>
      <c r="B10" s="32"/>
      <c r="C10" s="32"/>
      <c r="D10" s="38"/>
      <c r="E10" s="38"/>
    </row>
    <row r="11" spans="1:5" ht="16.5" thickBot="1">
      <c r="A11" s="52" t="s">
        <v>4</v>
      </c>
      <c r="B11" s="35">
        <f>SUM(B7:B8)</f>
        <v>58325687.05</v>
      </c>
      <c r="C11" s="35">
        <v>61379148.57000001</v>
      </c>
      <c r="D11" s="35">
        <f>SUM(D7:D8)</f>
        <v>285438188.03000003</v>
      </c>
      <c r="E11" s="35">
        <f>SUM(E7:E8)</f>
        <v>290777843.62</v>
      </c>
    </row>
    <row r="12" spans="1:5" ht="16.5" thickTop="1">
      <c r="A12" s="51"/>
      <c r="B12" s="32"/>
      <c r="C12" s="32"/>
      <c r="D12" s="38"/>
      <c r="E12" s="38"/>
    </row>
    <row r="13" spans="1:5" ht="15.75">
      <c r="A13" s="50" t="s">
        <v>5</v>
      </c>
      <c r="B13" s="29">
        <f>+'[2]9% MAY'!B13+'[2]0% MAY'!B13+'[2]17% MAY'!B13</f>
        <v>-230384.51</v>
      </c>
      <c r="C13" s="29">
        <v>-440651.4</v>
      </c>
      <c r="D13" s="29">
        <f>B13+'[2]SUM APR 2011'!D13</f>
        <v>-1749575.65</v>
      </c>
      <c r="E13" s="29">
        <f>C13+'[2]SUM APR 2011'!E13</f>
        <v>-1907721.3399999999</v>
      </c>
    </row>
    <row r="14" spans="1:5" ht="15.75">
      <c r="A14" s="51" t="s">
        <v>78</v>
      </c>
      <c r="B14" s="32">
        <f>+'[2]9% MAY'!B14+'[2]0% MAY'!B14+'[2]17% MAY'!B14</f>
        <v>-583209.68</v>
      </c>
      <c r="C14" s="32">
        <v>-770081.13</v>
      </c>
      <c r="D14" s="38">
        <f>B14+'[2]SUM APR 2011'!D14</f>
        <v>-3128407.6700000004</v>
      </c>
      <c r="E14" s="38">
        <f>C14+'[2]SUM APR 2011'!E14</f>
        <v>-2965103.1399999997</v>
      </c>
    </row>
    <row r="15" spans="1:5" ht="16.5" thickBot="1">
      <c r="A15" s="52" t="s">
        <v>6</v>
      </c>
      <c r="B15" s="39">
        <f>+'[2]9% MAY'!B15+'[2]0% MAY'!B15+'[2]17% MAY'!B15</f>
        <v>0</v>
      </c>
      <c r="C15" s="39">
        <v>0</v>
      </c>
      <c r="D15" s="39">
        <f>B15+'[2]SUM APR 2011'!D15</f>
        <v>-31.25</v>
      </c>
      <c r="E15" s="39">
        <f>C15+'[2]SUM APR 2011'!E15</f>
        <v>0</v>
      </c>
    </row>
    <row r="16" spans="1:5" ht="16.5" thickTop="1">
      <c r="A16" s="56"/>
      <c r="B16" s="40"/>
      <c r="C16" s="40"/>
      <c r="D16" s="41"/>
      <c r="E16" s="41"/>
    </row>
    <row r="17" spans="1:5" ht="16.5" thickBot="1">
      <c r="A17" s="52" t="s">
        <v>7</v>
      </c>
      <c r="B17" s="35">
        <f>SUM(B13:B15)</f>
        <v>-813594.1900000001</v>
      </c>
      <c r="C17" s="35">
        <v>-1210732.53</v>
      </c>
      <c r="D17" s="35">
        <f>SUM(D13:D15)</f>
        <v>-4878014.57</v>
      </c>
      <c r="E17" s="35">
        <f>SUM(E13:E15)</f>
        <v>-4872824.4799999995</v>
      </c>
    </row>
    <row r="18" spans="1:5" ht="16.5" thickTop="1">
      <c r="A18" s="56"/>
      <c r="B18" s="40"/>
      <c r="C18" s="40"/>
      <c r="D18" s="41"/>
      <c r="E18" s="41"/>
    </row>
    <row r="19" spans="1:5" ht="16.5" thickBot="1">
      <c r="A19" s="52" t="s">
        <v>8</v>
      </c>
      <c r="B19" s="35">
        <f>B11+B17</f>
        <v>57512092.86</v>
      </c>
      <c r="C19" s="35">
        <v>60168416.04000001</v>
      </c>
      <c r="D19" s="35">
        <f>D11+D17</f>
        <v>280560173.46000004</v>
      </c>
      <c r="E19" s="35">
        <f>E11+E17</f>
        <v>285905019.14</v>
      </c>
    </row>
    <row r="20" spans="1:5" ht="16.5" thickTop="1">
      <c r="A20" s="56"/>
      <c r="B20" s="40"/>
      <c r="C20" s="40"/>
      <c r="D20" s="41"/>
      <c r="E20" s="41"/>
    </row>
    <row r="21" spans="1:5" ht="15.75">
      <c r="A21" s="50" t="s">
        <v>9</v>
      </c>
      <c r="B21" s="29">
        <f>+'[2]9% MAY'!B21+'[2]0% MAY'!B21+'[2]17% MAY'!B21</f>
        <v>45190.61</v>
      </c>
      <c r="C21" s="29">
        <v>32367.27</v>
      </c>
      <c r="D21" s="29">
        <f>B21+'[2]SUM APR 2011'!D21</f>
        <v>211078.37</v>
      </c>
      <c r="E21" s="29">
        <f>C21+'[2]SUM APR 2011'!E21</f>
        <v>446177.69999999995</v>
      </c>
    </row>
    <row r="22" spans="1:5" ht="16.5" thickBot="1">
      <c r="A22" s="53" t="s">
        <v>10</v>
      </c>
      <c r="B22" s="42">
        <f>+'[2]9% MAY'!B22+'[2]0% MAY'!B22+'[2]17% MAY'!B22</f>
        <v>-4987004.17</v>
      </c>
      <c r="C22" s="42">
        <v>-5215173.09</v>
      </c>
      <c r="D22" s="43">
        <f>B22+'[2]SUM APR 2011'!D22</f>
        <v>-10990175.690000001</v>
      </c>
      <c r="E22" s="43">
        <f>C22+'[2]SUM APR 2011'!E22</f>
        <v>-12808038.42</v>
      </c>
    </row>
    <row r="23" spans="1:5" ht="16.5" thickTop="1">
      <c r="A23" s="47"/>
      <c r="B23" s="44"/>
      <c r="C23" s="44"/>
      <c r="D23" s="44"/>
      <c r="E23" s="44"/>
    </row>
    <row r="24" spans="1:5" ht="15.75">
      <c r="A24" s="49" t="s">
        <v>4</v>
      </c>
      <c r="B24" s="45">
        <f>B19+B21+B22</f>
        <v>52570279.3</v>
      </c>
      <c r="C24" s="45">
        <v>54985610.22000001</v>
      </c>
      <c r="D24" s="46">
        <f>D19+D21+D22</f>
        <v>269781076.14000005</v>
      </c>
      <c r="E24" s="46">
        <f>E19+E21+E22</f>
        <v>273543158.41999996</v>
      </c>
    </row>
    <row r="25" spans="1:5" ht="16.5" thickBot="1">
      <c r="A25" s="37"/>
      <c r="B25" s="35"/>
      <c r="C25" s="35"/>
      <c r="D25" s="35"/>
      <c r="E25" s="35"/>
    </row>
    <row r="26" spans="1:5" ht="16.5" thickTop="1">
      <c r="A26" s="49"/>
      <c r="B26" s="33"/>
      <c r="C26" s="33"/>
      <c r="D26" s="34"/>
      <c r="E26" s="34"/>
    </row>
    <row r="27" spans="1:5" ht="15.75">
      <c r="A27" s="50" t="s">
        <v>11</v>
      </c>
      <c r="B27" s="29">
        <f>+'[2]9% MAY'!B27+'[2]0% MAY'!B27+'[2]17% MAY'!B27</f>
        <v>15525</v>
      </c>
      <c r="C27" s="29">
        <v>25459</v>
      </c>
      <c r="D27" s="29">
        <f>B27+'[2]SUM APR 2011'!D27</f>
        <v>75611.47</v>
      </c>
      <c r="E27" s="29">
        <f>C27+'[2]SUM APR 2011'!E27</f>
        <v>84271</v>
      </c>
    </row>
    <row r="28" spans="1:5" ht="15.75">
      <c r="A28" s="49" t="s">
        <v>12</v>
      </c>
      <c r="B28" s="32">
        <f>+'[2]9% MAY'!B28+'[2]0% MAY'!B28+'[2]17% MAY'!B28</f>
        <v>0</v>
      </c>
      <c r="C28" s="32">
        <v>-168.38</v>
      </c>
      <c r="D28" s="34">
        <f>B28+'[2]SUM APR 2011'!D28</f>
        <v>-3560.94</v>
      </c>
      <c r="E28" s="34">
        <f>C28+'[2]SUM APR 2011'!E28</f>
        <v>-2219.3900000000003</v>
      </c>
    </row>
    <row r="29" spans="1:5" ht="15.75">
      <c r="A29" s="54"/>
      <c r="B29" s="47"/>
      <c r="C29" s="47"/>
      <c r="D29" s="47"/>
      <c r="E29" s="47"/>
    </row>
    <row r="30" spans="1:5" ht="15.75">
      <c r="A30" s="49" t="s">
        <v>13</v>
      </c>
      <c r="B30" s="33">
        <f>11960+1645.72</f>
        <v>13605.72</v>
      </c>
      <c r="C30" s="33">
        <v>9012.48</v>
      </c>
      <c r="D30" s="34">
        <f>B30+'[2]SUM APR 2011'!D30</f>
        <v>124408.92</v>
      </c>
      <c r="E30" s="34">
        <f>C30+'[2]SUM APR 2011'!E30</f>
        <v>132485.24000000002</v>
      </c>
    </row>
    <row r="31" spans="1:5" ht="16.5" thickBot="1">
      <c r="A31" s="37"/>
      <c r="B31" s="35"/>
      <c r="C31" s="35"/>
      <c r="D31" s="35"/>
      <c r="E31" s="35"/>
    </row>
    <row r="32" spans="1:5" ht="16.5" thickTop="1">
      <c r="A32" s="56"/>
      <c r="B32" s="40"/>
      <c r="C32" s="40"/>
      <c r="D32" s="41"/>
      <c r="E32" s="41"/>
    </row>
    <row r="33" spans="1:5" ht="15.75">
      <c r="A33" s="103" t="s">
        <v>14</v>
      </c>
      <c r="B33" s="104">
        <f>B24+B27+B28+B30</f>
        <v>52599410.019999996</v>
      </c>
      <c r="C33" s="104">
        <v>55019913.32000001</v>
      </c>
      <c r="D33" s="104">
        <f>D24+D27+D28+D30</f>
        <v>269977535.5900001</v>
      </c>
      <c r="E33" s="105">
        <f>E24+E27+E28+E30</f>
        <v>273757695.27</v>
      </c>
    </row>
    <row r="35" spans="1:5" ht="12.75">
      <c r="A35" s="106" t="s">
        <v>79</v>
      </c>
      <c r="B35" s="107"/>
      <c r="C35" s="107"/>
      <c r="D35" s="107"/>
      <c r="E35" s="107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70" t="s">
        <v>1</v>
      </c>
      <c r="B1" s="62" t="s">
        <v>84</v>
      </c>
      <c r="C1" s="62"/>
      <c r="D1" s="62"/>
      <c r="E1" s="62"/>
      <c r="F1" s="62"/>
      <c r="G1" s="62"/>
      <c r="H1" s="62"/>
      <c r="I1" s="62"/>
      <c r="J1" s="13"/>
    </row>
    <row r="2" spans="1:10" ht="15">
      <c r="A2" s="74" t="s">
        <v>15</v>
      </c>
      <c r="B2" s="74"/>
      <c r="C2" s="74"/>
      <c r="D2" s="85"/>
      <c r="E2" s="74"/>
      <c r="F2" s="74"/>
      <c r="G2" s="74"/>
      <c r="H2" s="74"/>
      <c r="I2" s="74"/>
      <c r="J2" s="13"/>
    </row>
    <row r="3" spans="1:10" ht="15">
      <c r="A3" s="70"/>
      <c r="B3" s="62"/>
      <c r="C3" s="62"/>
      <c r="D3" s="62"/>
      <c r="E3" s="62"/>
      <c r="F3" s="62"/>
      <c r="G3" s="62"/>
      <c r="H3" s="62"/>
      <c r="I3" s="62"/>
      <c r="J3" s="13"/>
    </row>
    <row r="4" spans="1:10" s="11" customFormat="1" ht="15">
      <c r="A4" s="86"/>
      <c r="B4" s="86" t="s">
        <v>76</v>
      </c>
      <c r="C4" s="86"/>
      <c r="D4" s="86" t="s">
        <v>77</v>
      </c>
      <c r="E4" s="86"/>
      <c r="F4" s="86" t="s">
        <v>69</v>
      </c>
      <c r="G4" s="87"/>
      <c r="H4" s="87" t="s">
        <v>65</v>
      </c>
      <c r="I4" s="86"/>
      <c r="J4" s="14"/>
    </row>
    <row r="5" spans="1:10" ht="15">
      <c r="A5" s="70" t="s">
        <v>16</v>
      </c>
      <c r="B5" s="88"/>
      <c r="C5" s="89">
        <f>'[1]9% MAY'!C5+'[1]0% MAY'!C5+'[1]17% MAY'!C5</f>
        <v>278746073</v>
      </c>
      <c r="D5" s="88"/>
      <c r="E5" s="89">
        <v>300287799</v>
      </c>
      <c r="F5" s="88"/>
      <c r="G5" s="89">
        <f>+C5+'[1]SUM APR 11'!G5</f>
        <v>1356393289</v>
      </c>
      <c r="H5" s="88"/>
      <c r="I5" s="89">
        <f>+E5+'[1]SUM APR 11'!I5</f>
        <v>1401631040</v>
      </c>
      <c r="J5" s="13"/>
    </row>
    <row r="6" spans="1:10" ht="15">
      <c r="A6" s="62"/>
      <c r="B6" s="88"/>
      <c r="C6" s="89"/>
      <c r="D6" s="88"/>
      <c r="E6" s="89"/>
      <c r="F6" s="88"/>
      <c r="G6" s="89"/>
      <c r="H6" s="88"/>
      <c r="I6" s="89"/>
      <c r="J6" s="13"/>
    </row>
    <row r="7" spans="1:10" ht="15">
      <c r="A7" s="62" t="s">
        <v>17</v>
      </c>
      <c r="B7" s="88">
        <f>'[1]17% MAY'!B7</f>
        <v>21703691</v>
      </c>
      <c r="C7" s="89"/>
      <c r="D7" s="88">
        <v>25199908</v>
      </c>
      <c r="E7" s="89"/>
      <c r="F7" s="88">
        <f>+B7+'[1]SUM APR 11'!F7</f>
        <v>106247096</v>
      </c>
      <c r="G7" s="89"/>
      <c r="H7" s="88">
        <f>+D7+'[1]SUM APR 11'!H7</f>
        <v>116758557</v>
      </c>
      <c r="I7" s="89"/>
      <c r="J7" s="13"/>
    </row>
    <row r="8" spans="1:10" ht="15">
      <c r="A8" s="62" t="s">
        <v>18</v>
      </c>
      <c r="B8" s="88">
        <f>'[1]9% MAY'!B8+'[1]0% MAY'!B8+'[1]17% MAY'!B8</f>
        <v>0</v>
      </c>
      <c r="C8" s="89"/>
      <c r="D8" s="88">
        <v>0</v>
      </c>
      <c r="E8" s="89"/>
      <c r="F8" s="88">
        <f>+B8+'[1]SUM APR 11'!F8</f>
        <v>0</v>
      </c>
      <c r="G8" s="89"/>
      <c r="H8" s="88">
        <f>+D8+'[1]SUM APR 11'!H8</f>
        <v>0</v>
      </c>
      <c r="I8" s="89"/>
      <c r="J8" s="13"/>
    </row>
    <row r="9" spans="1:10" ht="15">
      <c r="A9" s="70"/>
      <c r="B9" s="88" t="s">
        <v>19</v>
      </c>
      <c r="C9" s="89">
        <f>B7+B8</f>
        <v>21703691</v>
      </c>
      <c r="D9" s="88" t="s">
        <v>19</v>
      </c>
      <c r="E9" s="89">
        <v>25199908</v>
      </c>
      <c r="F9" s="88" t="s">
        <v>19</v>
      </c>
      <c r="G9" s="89">
        <f>F7+F8</f>
        <v>106247096</v>
      </c>
      <c r="H9" s="88" t="s">
        <v>19</v>
      </c>
      <c r="I9" s="89">
        <f>H7+H8</f>
        <v>116758557</v>
      </c>
      <c r="J9" s="13"/>
    </row>
    <row r="10" spans="1:10" ht="15">
      <c r="A10" s="62" t="s">
        <v>20</v>
      </c>
      <c r="B10" s="88"/>
      <c r="C10" s="89" t="s">
        <v>19</v>
      </c>
      <c r="D10" s="88"/>
      <c r="E10" s="89" t="s">
        <v>19</v>
      </c>
      <c r="F10" s="88"/>
      <c r="G10" s="89" t="s">
        <v>19</v>
      </c>
      <c r="H10" s="88"/>
      <c r="I10" s="89" t="s">
        <v>19</v>
      </c>
      <c r="J10" s="13"/>
    </row>
    <row r="11" spans="1:10" ht="15">
      <c r="A11" s="86" t="s">
        <v>21</v>
      </c>
      <c r="B11" s="90"/>
      <c r="C11" s="91">
        <f>C5-C9</f>
        <v>257042382</v>
      </c>
      <c r="D11" s="90"/>
      <c r="E11" s="91">
        <v>275087891</v>
      </c>
      <c r="F11" s="90"/>
      <c r="G11" s="91">
        <f>G5-G9</f>
        <v>1250146193</v>
      </c>
      <c r="H11" s="90" t="s">
        <v>19</v>
      </c>
      <c r="I11" s="91">
        <f>I5-I9</f>
        <v>1284872483</v>
      </c>
      <c r="J11" s="13"/>
    </row>
    <row r="12" spans="1:10" ht="15">
      <c r="A12" s="62" t="s">
        <v>22</v>
      </c>
      <c r="B12" s="88"/>
      <c r="C12" s="89"/>
      <c r="D12" s="88"/>
      <c r="E12" s="89"/>
      <c r="F12" s="88"/>
      <c r="G12" s="89"/>
      <c r="H12" s="88"/>
      <c r="I12" s="89"/>
      <c r="J12" s="13"/>
    </row>
    <row r="13" spans="1:10" ht="15">
      <c r="A13" s="62" t="s">
        <v>23</v>
      </c>
      <c r="B13" s="88">
        <f>'[1]9% MAY'!B13+'[1]0% MAY'!B13+'[1]17% MAY'!B13</f>
        <v>314462</v>
      </c>
      <c r="C13" s="89"/>
      <c r="D13" s="88">
        <v>350847</v>
      </c>
      <c r="E13" s="89"/>
      <c r="F13" s="88">
        <f>+B13+'[1]SUM APR 11'!F13</f>
        <v>1470423</v>
      </c>
      <c r="G13" s="89"/>
      <c r="H13" s="88">
        <f>+D13+'[1]SUM APR 11'!H13</f>
        <v>1522740</v>
      </c>
      <c r="I13" s="89"/>
      <c r="J13" s="13"/>
    </row>
    <row r="14" spans="1:10" ht="15">
      <c r="A14" s="70" t="s">
        <v>24</v>
      </c>
      <c r="B14" s="88" t="s">
        <v>19</v>
      </c>
      <c r="C14" s="89">
        <f>B13</f>
        <v>314462</v>
      </c>
      <c r="D14" s="88" t="s">
        <v>19</v>
      </c>
      <c r="E14" s="89">
        <v>350847</v>
      </c>
      <c r="F14" s="88" t="s">
        <v>19</v>
      </c>
      <c r="G14" s="89">
        <f>F13</f>
        <v>1470423</v>
      </c>
      <c r="H14" s="88" t="s">
        <v>19</v>
      </c>
      <c r="I14" s="89">
        <f>H13</f>
        <v>1522740</v>
      </c>
      <c r="J14" s="13"/>
    </row>
    <row r="15" spans="1:10" ht="15">
      <c r="A15" s="62" t="s">
        <v>25</v>
      </c>
      <c r="B15" s="88">
        <f>'[1]9% MAY'!B15+'[1]0% MAY'!B15+'[1]17% MAY'!B15</f>
        <v>7587592</v>
      </c>
      <c r="C15" s="89"/>
      <c r="D15" s="88">
        <v>8098904</v>
      </c>
      <c r="E15" s="89"/>
      <c r="F15" s="88">
        <f>+B15+'[1]SUM APR 11'!F15</f>
        <v>36905732</v>
      </c>
      <c r="G15" s="89"/>
      <c r="H15" s="88">
        <f>+D15+'[1]SUM APR 11'!H15</f>
        <v>37848302</v>
      </c>
      <c r="I15" s="89"/>
      <c r="J15" s="13"/>
    </row>
    <row r="16" spans="1:10" ht="15">
      <c r="A16" s="70"/>
      <c r="B16" s="88"/>
      <c r="C16" s="89">
        <f>C14+B15</f>
        <v>7902054</v>
      </c>
      <c r="D16" s="88"/>
      <c r="E16" s="89">
        <v>8449751</v>
      </c>
      <c r="F16" s="88"/>
      <c r="G16" s="89">
        <f>G14+F15</f>
        <v>38376155</v>
      </c>
      <c r="H16" s="88"/>
      <c r="I16" s="89">
        <f>I14+H15</f>
        <v>39371042</v>
      </c>
      <c r="J16" s="13"/>
    </row>
    <row r="17" spans="1:10" ht="15">
      <c r="A17" s="86" t="s">
        <v>26</v>
      </c>
      <c r="B17" s="90"/>
      <c r="C17" s="91">
        <f>C11-C16</f>
        <v>249140328</v>
      </c>
      <c r="D17" s="90"/>
      <c r="E17" s="91">
        <v>266638140</v>
      </c>
      <c r="F17" s="90"/>
      <c r="G17" s="91">
        <f>G11-G16</f>
        <v>1211770038</v>
      </c>
      <c r="H17" s="90"/>
      <c r="I17" s="91">
        <f>I11-I16</f>
        <v>1245501441</v>
      </c>
      <c r="J17" s="13"/>
    </row>
    <row r="18" spans="1:10" ht="15">
      <c r="A18" s="70" t="s">
        <v>27</v>
      </c>
      <c r="B18" s="88"/>
      <c r="C18" s="89"/>
      <c r="D18" s="88"/>
      <c r="E18" s="89"/>
      <c r="F18" s="88"/>
      <c r="G18" s="89"/>
      <c r="H18" s="88"/>
      <c r="I18" s="89"/>
      <c r="J18" s="13"/>
    </row>
    <row r="19" spans="1:10" ht="15">
      <c r="A19" s="62" t="s">
        <v>28</v>
      </c>
      <c r="B19" s="88">
        <f>'[1]9% MAY'!B19+'[1]0% MAY'!B19+'[1]17% MAY'!B19</f>
        <v>348949</v>
      </c>
      <c r="C19" s="89"/>
      <c r="D19" s="88">
        <v>478667</v>
      </c>
      <c r="E19" s="89"/>
      <c r="F19" s="88">
        <f>+B19+'[1]SUM APR 11'!F19</f>
        <v>2583547</v>
      </c>
      <c r="G19" s="89"/>
      <c r="H19" s="88">
        <f>+D19+'[1]SUM APR 11'!H19</f>
        <v>2445250</v>
      </c>
      <c r="I19" s="89"/>
      <c r="J19" s="13"/>
    </row>
    <row r="20" spans="1:10" ht="15">
      <c r="A20" s="62" t="s">
        <v>81</v>
      </c>
      <c r="B20" s="88">
        <f>'[1]9% MAY'!B20+'[1]0% MAY'!B20+'[1]17% MAY'!B20</f>
        <v>0</v>
      </c>
      <c r="C20" s="89"/>
      <c r="D20" s="88">
        <v>0</v>
      </c>
      <c r="E20" s="89"/>
      <c r="F20" s="88">
        <f>+B20+'[1]SUM APR 11'!F20</f>
        <v>0</v>
      </c>
      <c r="G20" s="89"/>
      <c r="H20" s="88">
        <f>+D20+'[1]SUM APR 11'!H20</f>
        <v>0</v>
      </c>
      <c r="I20" s="89"/>
      <c r="J20" s="13"/>
    </row>
    <row r="21" spans="1:10" ht="15">
      <c r="A21" s="70" t="s">
        <v>29</v>
      </c>
      <c r="B21" s="88">
        <f>'[1]9% MAY'!B21+'[1]0% MAY'!B21+'[1]17% MAY'!B21</f>
        <v>0</v>
      </c>
      <c r="C21" s="89"/>
      <c r="D21" s="88">
        <v>1173</v>
      </c>
      <c r="E21" s="89"/>
      <c r="F21" s="88">
        <f>+B21+'[1]SUM APR 11'!F21</f>
        <v>16759</v>
      </c>
      <c r="G21" s="89"/>
      <c r="H21" s="88">
        <f>+D21+'[1]SUM APR 11'!H21</f>
        <v>19542</v>
      </c>
      <c r="I21" s="89"/>
      <c r="J21" s="13"/>
    </row>
    <row r="22" spans="1:10" ht="15.75">
      <c r="A22" s="62" t="s">
        <v>66</v>
      </c>
      <c r="B22" s="88">
        <f>'[1]9% MAY'!B22+'[1]0% MAY'!B22+'[1]17% MAY'!B22</f>
        <v>178004</v>
      </c>
      <c r="C22" s="89"/>
      <c r="D22" s="88">
        <v>980100</v>
      </c>
      <c r="E22" s="89"/>
      <c r="F22" s="88">
        <f>+B22+'[1]SUM APR 11'!F22</f>
        <v>2099146</v>
      </c>
      <c r="G22" s="89"/>
      <c r="H22" s="88">
        <f>+D22+'[1]SUM APR 11'!H22</f>
        <v>2578450</v>
      </c>
      <c r="I22" s="89"/>
      <c r="J22" s="15"/>
    </row>
    <row r="23" spans="1:10" s="17" customFormat="1" ht="15">
      <c r="A23" s="70" t="s">
        <v>30</v>
      </c>
      <c r="B23" s="88">
        <f>'[1]9% MAY'!B23+'[1]0% MAY'!B23+'[1]17% MAY'!B23</f>
        <v>101181</v>
      </c>
      <c r="C23" s="89"/>
      <c r="D23" s="88">
        <v>281631</v>
      </c>
      <c r="E23" s="89"/>
      <c r="F23" s="88">
        <f>+B23+'[1]SUM APR 11'!F23</f>
        <v>1499199</v>
      </c>
      <c r="G23" s="89"/>
      <c r="H23" s="88">
        <f>+D23+'[1]SUM APR 11'!H23</f>
        <v>1472854</v>
      </c>
      <c r="I23" s="89"/>
      <c r="J23" s="16"/>
    </row>
    <row r="24" spans="1:17" ht="15">
      <c r="A24" s="70" t="s">
        <v>31</v>
      </c>
      <c r="B24" s="88">
        <f>'[1]9% MAY'!B24+'[1]0% MAY'!B24+'[1]17% MAY'!B24</f>
        <v>392700</v>
      </c>
      <c r="C24" s="89"/>
      <c r="D24" s="88">
        <v>554947</v>
      </c>
      <c r="E24" s="89"/>
      <c r="F24" s="88">
        <f>+B24+'[1]SUM APR 11'!F24</f>
        <v>3042413</v>
      </c>
      <c r="G24" s="89"/>
      <c r="H24" s="88">
        <f>+D24+'[1]SUM APR 11'!H24</f>
        <v>3478707</v>
      </c>
      <c r="I24" s="89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70" t="s">
        <v>32</v>
      </c>
      <c r="B25" s="88">
        <f>'[1]9% MAY'!B25+'[1]0% MAY'!B25+'[1]17% MAY'!B25</f>
        <v>334369</v>
      </c>
      <c r="C25" s="89"/>
      <c r="D25" s="88">
        <v>295549</v>
      </c>
      <c r="E25" s="89"/>
      <c r="F25" s="88">
        <f>+B25+'[1]SUM APR 11'!F25</f>
        <v>1050558</v>
      </c>
      <c r="G25" s="89"/>
      <c r="H25" s="88">
        <f>+D25+'[1]SUM APR 11'!H25</f>
        <v>1227087</v>
      </c>
      <c r="I25" s="89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70"/>
      <c r="B26" s="88"/>
      <c r="C26" s="89"/>
      <c r="D26" s="88"/>
      <c r="E26" s="89"/>
      <c r="F26" s="88"/>
      <c r="G26" s="89"/>
      <c r="H26" s="88"/>
      <c r="I26" s="89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62" t="s">
        <v>7</v>
      </c>
      <c r="B27" s="88"/>
      <c r="C27" s="89">
        <f>B19+B20+B21+B22+B23+B24+B25</f>
        <v>1355203</v>
      </c>
      <c r="D27" s="88"/>
      <c r="E27" s="89">
        <v>2592067</v>
      </c>
      <c r="F27" s="88"/>
      <c r="G27" s="89">
        <f>F19+F20+F21+F22+F23+F24+F25</f>
        <v>10291622</v>
      </c>
      <c r="H27" s="88"/>
      <c r="I27" s="89">
        <f>H19+H20+H21+H22+H23+H24+H25</f>
        <v>11221890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70"/>
      <c r="B28" s="88"/>
      <c r="C28" s="89" t="s">
        <v>19</v>
      </c>
      <c r="D28" s="88"/>
      <c r="E28" s="89" t="s">
        <v>19</v>
      </c>
      <c r="F28" s="88"/>
      <c r="G28" s="89" t="s">
        <v>19</v>
      </c>
      <c r="H28" s="88"/>
      <c r="I28" s="89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86" t="s">
        <v>33</v>
      </c>
      <c r="B29" s="90"/>
      <c r="C29" s="91">
        <f>C17-C27</f>
        <v>247785125</v>
      </c>
      <c r="D29" s="90"/>
      <c r="E29" s="91">
        <v>264046073</v>
      </c>
      <c r="F29" s="90"/>
      <c r="G29" s="91">
        <f>G17-G27</f>
        <v>1201478416</v>
      </c>
      <c r="H29" s="90"/>
      <c r="I29" s="91">
        <f>I17-I27</f>
        <v>1234279551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92" t="s">
        <v>19</v>
      </c>
      <c r="B30" s="93" t="s">
        <v>19</v>
      </c>
      <c r="C30" s="94"/>
      <c r="D30" s="93" t="s">
        <v>19</v>
      </c>
      <c r="E30" s="94"/>
      <c r="F30" s="93" t="s">
        <v>19</v>
      </c>
      <c r="G30" s="94"/>
      <c r="H30" s="93"/>
      <c r="I30" s="94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62" t="s">
        <v>82</v>
      </c>
      <c r="B31" s="88"/>
      <c r="C31" s="89">
        <f>'[1]9% MAY'!C31+'[1]0% MAY'!C31+'[1]17% MAY'!C31</f>
        <v>127874851</v>
      </c>
      <c r="D31" s="88"/>
      <c r="E31" s="89">
        <v>136584907</v>
      </c>
      <c r="F31" s="88"/>
      <c r="G31" s="89">
        <f>+C31+'[1]SUM APR 11'!G31</f>
        <v>638604085</v>
      </c>
      <c r="H31" s="88"/>
      <c r="I31" s="89">
        <f>+E31+'[1]SUM APR 11'!I31</f>
        <v>626230275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70" t="s">
        <v>34</v>
      </c>
      <c r="B32" s="88">
        <f>'[1]9% MAY'!B32+'[1]0% MAY'!B32+'[1]17% MAY'!B32</f>
        <v>9569372</v>
      </c>
      <c r="C32" s="89"/>
      <c r="D32" s="88">
        <v>12602459</v>
      </c>
      <c r="E32" s="89"/>
      <c r="F32" s="88">
        <f>+B32+'[1]SUM APR 11'!F32</f>
        <v>47878939</v>
      </c>
      <c r="G32" s="89"/>
      <c r="H32" s="88">
        <f>+D32+'[1]SUM APR 11'!H32</f>
        <v>50836353</v>
      </c>
      <c r="I32" s="89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70" t="s">
        <v>35</v>
      </c>
      <c r="B33" s="88">
        <f>'[1]9% MAY'!B33+'[1]0% MAY'!B33+'[1]17% MAY'!B33</f>
        <v>29596</v>
      </c>
      <c r="C33" s="89"/>
      <c r="D33" s="88">
        <v>36568</v>
      </c>
      <c r="E33" s="89"/>
      <c r="F33" s="88">
        <f>+B33+'[1]SUM APR 11'!F33</f>
        <v>134472</v>
      </c>
      <c r="G33" s="89"/>
      <c r="H33" s="88">
        <f>+D33+'[1]SUM APR 11'!H33</f>
        <v>498409</v>
      </c>
      <c r="I33" s="89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70" t="s">
        <v>36</v>
      </c>
      <c r="B34" s="88">
        <f>'[1]9% MAY'!B34+'[1]0% MAY'!B34+'[1]17% MAY'!B34</f>
        <v>0</v>
      </c>
      <c r="C34" s="89"/>
      <c r="D34" s="88">
        <v>0</v>
      </c>
      <c r="E34" s="89"/>
      <c r="F34" s="88">
        <f>+B34+'[1]SUM APR 11'!F34</f>
        <v>0</v>
      </c>
      <c r="G34" s="89"/>
      <c r="H34" s="88">
        <f>+D34+'[1]SUM APR 11'!H34</f>
        <v>0</v>
      </c>
      <c r="I34" s="89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70" t="s">
        <v>37</v>
      </c>
      <c r="B35" s="88">
        <f>'[1]9% MAY'!B35+'[1]0% MAY'!B35+'[1]17% MAY'!B35</f>
        <v>22084549</v>
      </c>
      <c r="C35" s="89"/>
      <c r="D35" s="88">
        <v>27268079</v>
      </c>
      <c r="E35" s="89"/>
      <c r="F35" s="88">
        <f>+B35+'[1]SUM APR 11'!F35</f>
        <v>112183348</v>
      </c>
      <c r="G35" s="89"/>
      <c r="H35" s="88">
        <f>+D35+'[1]SUM APR 11'!H35</f>
        <v>98861413</v>
      </c>
      <c r="I35" s="89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70" t="s">
        <v>24</v>
      </c>
      <c r="B36" s="88"/>
      <c r="C36" s="89">
        <f>B32+B33+B34+B35</f>
        <v>31683517</v>
      </c>
      <c r="D36" s="88"/>
      <c r="E36" s="89">
        <v>39907106</v>
      </c>
      <c r="F36" s="88"/>
      <c r="G36" s="89">
        <f>F32+F33+F34+F35</f>
        <v>160196759</v>
      </c>
      <c r="H36" s="88"/>
      <c r="I36" s="89">
        <f>H32+H33+H34+H35</f>
        <v>150196175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70" t="s">
        <v>83</v>
      </c>
      <c r="B37" s="88">
        <f>'[1]9% MAY'!B37+'[1]0% MAY'!B37+'[1]17% MAY'!B37</f>
        <v>1898503</v>
      </c>
      <c r="C37" s="89"/>
      <c r="D37" s="88">
        <v>1908620</v>
      </c>
      <c r="E37" s="89"/>
      <c r="F37" s="88">
        <f>+B37+'[1]SUM APR 11'!F37</f>
        <v>9462750</v>
      </c>
      <c r="G37" s="89"/>
      <c r="H37" s="88">
        <f>+D37+'[1]SUM APR 11'!H37</f>
        <v>9393308</v>
      </c>
      <c r="I37" s="89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62"/>
      <c r="B38" s="88" t="s">
        <v>19</v>
      </c>
      <c r="C38" s="89"/>
      <c r="D38" s="88" t="s">
        <v>19</v>
      </c>
      <c r="E38" s="89"/>
      <c r="F38" s="88" t="s">
        <v>19</v>
      </c>
      <c r="G38" s="89"/>
      <c r="H38" s="88" t="s">
        <v>19</v>
      </c>
      <c r="I38" s="89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86" t="s">
        <v>38</v>
      </c>
      <c r="B39" s="90"/>
      <c r="C39" s="91">
        <f>SUM((C31)-(C36+B37))</f>
        <v>94292831</v>
      </c>
      <c r="D39" s="90"/>
      <c r="E39" s="91">
        <v>94769181</v>
      </c>
      <c r="F39" s="90"/>
      <c r="G39" s="91">
        <f>SUM((G31)-(G36+F37))</f>
        <v>468944576</v>
      </c>
      <c r="H39" s="90"/>
      <c r="I39" s="91">
        <f>SUM((I31)-(I36+H37))</f>
        <v>466640792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62" t="s">
        <v>39</v>
      </c>
      <c r="B40" s="88">
        <f>'[1]9% MAY'!B40+'[1]0% MAY'!B40+'[1]17% MAY'!B40</f>
        <v>3430645</v>
      </c>
      <c r="C40" s="89"/>
      <c r="D40" s="88">
        <v>4529889</v>
      </c>
      <c r="E40" s="89"/>
      <c r="F40" s="88">
        <f>+B40+'[1]SUM APR 11'!F40</f>
        <v>18402398</v>
      </c>
      <c r="G40" s="89"/>
      <c r="H40" s="88">
        <f>+D40+'[1]SUM APR 11'!H40</f>
        <v>17441783</v>
      </c>
      <c r="I40" s="89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62" t="s">
        <v>40</v>
      </c>
      <c r="B41" s="88">
        <f>'[1]9% MAY'!B41+'[1]0% MAY'!B41+'[1]17% MAY'!B41</f>
        <v>0</v>
      </c>
      <c r="C41" s="89"/>
      <c r="D41" s="88">
        <v>0</v>
      </c>
      <c r="E41" s="89"/>
      <c r="F41" s="88">
        <f>+B41+'[1]SUM APR 11'!F41</f>
        <v>184</v>
      </c>
      <c r="G41" s="89"/>
      <c r="H41" s="88">
        <f>+D41+'[1]SUM APR 11'!H41</f>
        <v>0</v>
      </c>
      <c r="I41" s="89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70"/>
      <c r="B42" s="88" t="s">
        <v>19</v>
      </c>
      <c r="C42" s="89"/>
      <c r="D42" s="88" t="s">
        <v>19</v>
      </c>
      <c r="E42" s="89"/>
      <c r="F42" s="88" t="s">
        <v>19</v>
      </c>
      <c r="G42" s="89"/>
      <c r="H42" s="88" t="s">
        <v>19</v>
      </c>
      <c r="I42" s="89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62" t="s">
        <v>7</v>
      </c>
      <c r="B43" s="88">
        <f>B40+B41</f>
        <v>3430645</v>
      </c>
      <c r="C43" s="89"/>
      <c r="D43" s="88">
        <v>4529889</v>
      </c>
      <c r="E43" s="89"/>
      <c r="F43" s="88">
        <f>F40+F41</f>
        <v>18402582</v>
      </c>
      <c r="G43" s="89"/>
      <c r="H43" s="88">
        <f>H40+H41</f>
        <v>17441783</v>
      </c>
      <c r="I43" s="89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86" t="s">
        <v>74</v>
      </c>
      <c r="B44" s="90"/>
      <c r="C44" s="91">
        <f>C39-B43</f>
        <v>90862186</v>
      </c>
      <c r="D44" s="90"/>
      <c r="E44" s="91">
        <v>90239292</v>
      </c>
      <c r="F44" s="90"/>
      <c r="G44" s="91">
        <f>G39-F43</f>
        <v>450541994</v>
      </c>
      <c r="H44" s="90"/>
      <c r="I44" s="91">
        <f>I39-H43</f>
        <v>449199009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95"/>
      <c r="B45" s="93"/>
      <c r="C45" s="94"/>
      <c r="D45" s="93"/>
      <c r="E45" s="94"/>
      <c r="F45" s="93"/>
      <c r="G45" s="94"/>
      <c r="H45" s="93"/>
      <c r="I45" s="94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86" t="s">
        <v>41</v>
      </c>
      <c r="B46" s="90"/>
      <c r="C46" s="91">
        <f>C29+C44</f>
        <v>338647311</v>
      </c>
      <c r="D46" s="90"/>
      <c r="E46" s="91">
        <v>354285365</v>
      </c>
      <c r="F46" s="90"/>
      <c r="G46" s="91">
        <f>G29+G44</f>
        <v>1652020410</v>
      </c>
      <c r="H46" s="90"/>
      <c r="I46" s="91">
        <f>I29+I44</f>
        <v>1683478560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95"/>
      <c r="B47" s="93"/>
      <c r="C47" s="94"/>
      <c r="D47" s="93"/>
      <c r="E47" s="94"/>
      <c r="F47" s="93"/>
      <c r="G47" s="94"/>
      <c r="H47" s="93"/>
      <c r="I47" s="94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70" t="s">
        <v>67</v>
      </c>
      <c r="B48" s="96"/>
      <c r="C48" s="89">
        <f>'[1]9% MAY'!C48+'[1]0% MAY'!C48+'[1]17% MAY'!C48</f>
        <v>265827</v>
      </c>
      <c r="D48" s="88"/>
      <c r="E48" s="89">
        <v>190396</v>
      </c>
      <c r="F48" s="88"/>
      <c r="G48" s="89">
        <f>+C48+'[1]SUM APR 11'!G48</f>
        <v>1241638</v>
      </c>
      <c r="H48" s="88"/>
      <c r="I48" s="89">
        <f>+E48+'[1]SUM APR 11'!I48</f>
        <v>2624575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62" t="s">
        <v>68</v>
      </c>
      <c r="B49" s="88"/>
      <c r="C49" s="89">
        <f>'[1]9% MAY'!C49+'[1]0% MAY'!C49+'[1]17% MAY'!C49</f>
        <v>-29335319</v>
      </c>
      <c r="D49" s="88"/>
      <c r="E49" s="89">
        <v>-30677489</v>
      </c>
      <c r="F49" s="88"/>
      <c r="G49" s="89">
        <f>+C49+'[1]SUM APR 11'!G49</f>
        <v>-64648092</v>
      </c>
      <c r="H49" s="88"/>
      <c r="I49" s="89">
        <f>+E49+'[1]SUM APR 11'!I49</f>
        <v>-75341403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97" t="s">
        <v>42</v>
      </c>
      <c r="B50" s="90"/>
      <c r="C50" s="91">
        <f>C48+C49</f>
        <v>-29069492</v>
      </c>
      <c r="D50" s="90"/>
      <c r="E50" s="91">
        <v>-30487093</v>
      </c>
      <c r="F50" s="90"/>
      <c r="G50" s="91">
        <f>G48+G49</f>
        <v>-63406454</v>
      </c>
      <c r="H50" s="90"/>
      <c r="I50" s="91">
        <f>I48+I49</f>
        <v>-72716828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95"/>
      <c r="B51" s="93"/>
      <c r="C51" s="94"/>
      <c r="D51" s="93"/>
      <c r="E51" s="94"/>
      <c r="F51" s="93"/>
      <c r="G51" s="94"/>
      <c r="H51" s="93"/>
      <c r="I51" s="94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86" t="s">
        <v>43</v>
      </c>
      <c r="B52" s="90"/>
      <c r="C52" s="91">
        <f>C46+C50</f>
        <v>309577819</v>
      </c>
      <c r="D52" s="90"/>
      <c r="E52" s="91">
        <v>323798272</v>
      </c>
      <c r="F52" s="90"/>
      <c r="G52" s="91">
        <f>G46+G50</f>
        <v>1588613956</v>
      </c>
      <c r="H52" s="90"/>
      <c r="I52" s="91">
        <f>I46+I50</f>
        <v>1610761732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95"/>
      <c r="B53" s="93"/>
      <c r="C53" s="94"/>
      <c r="D53" s="93"/>
      <c r="E53" s="94"/>
      <c r="F53" s="93"/>
      <c r="G53" s="94"/>
      <c r="H53" s="93"/>
      <c r="I53" s="94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70" t="s">
        <v>44</v>
      </c>
      <c r="B54" s="88"/>
      <c r="C54" s="89">
        <f>'[1]9% MAY'!C54+'[1]0% MAY'!C54+'[1]17% MAY'!C54</f>
        <v>172656</v>
      </c>
      <c r="D54" s="88"/>
      <c r="E54" s="89">
        <v>283111</v>
      </c>
      <c r="F54" s="88"/>
      <c r="G54" s="89">
        <f>+C54+'[1]SUM APR 11'!G54</f>
        <v>840818</v>
      </c>
      <c r="H54" s="88"/>
      <c r="I54" s="89">
        <f>+E54+'[1]SUM APR 11'!I54</f>
        <v>937122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62" t="s">
        <v>12</v>
      </c>
      <c r="B55" s="88"/>
      <c r="C55" s="89">
        <f>'[1]9% MAY'!C55+'[1]0% MAY'!C55+'[1]17% MAY'!C55</f>
        <v>0</v>
      </c>
      <c r="D55" s="88"/>
      <c r="E55" s="89">
        <v>-1871</v>
      </c>
      <c r="F55" s="88"/>
      <c r="G55" s="89">
        <f>+C55+'[1]SUM APR 11'!G55</f>
        <v>-39566</v>
      </c>
      <c r="H55" s="88"/>
      <c r="I55" s="89">
        <f>+E55+'[1]SUM APR 11'!I55</f>
        <v>-24660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86" t="s">
        <v>45</v>
      </c>
      <c r="B56" s="90"/>
      <c r="C56" s="91">
        <f>C54+C55</f>
        <v>172656</v>
      </c>
      <c r="D56" s="90"/>
      <c r="E56" s="91">
        <v>281240</v>
      </c>
      <c r="F56" s="90"/>
      <c r="G56" s="91">
        <f>G54+G55</f>
        <v>801252</v>
      </c>
      <c r="H56" s="90"/>
      <c r="I56" s="91">
        <f>I54+I55</f>
        <v>912462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67"/>
      <c r="B57" s="98"/>
      <c r="C57" s="98"/>
      <c r="D57" s="98"/>
      <c r="E57" s="98"/>
      <c r="F57" s="98"/>
      <c r="G57" s="98"/>
      <c r="H57" s="98"/>
      <c r="I57" s="98"/>
    </row>
    <row r="58" spans="1:9" ht="15">
      <c r="A58" s="99" t="s">
        <v>80</v>
      </c>
      <c r="B58" s="100"/>
      <c r="C58" s="100"/>
      <c r="D58" s="100"/>
      <c r="E58" s="100"/>
      <c r="F58" s="100"/>
      <c r="G58" s="100"/>
      <c r="H58" s="101"/>
      <c r="I58" s="101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48"/>
      <c r="B1" s="20"/>
      <c r="C1" s="20"/>
      <c r="D1" s="20"/>
      <c r="E1" s="20"/>
      <c r="F1" s="20"/>
      <c r="G1" s="20"/>
      <c r="H1" s="3"/>
      <c r="I1" s="3"/>
      <c r="J1" s="3"/>
      <c r="K1" s="3"/>
      <c r="L1" s="3"/>
    </row>
    <row r="2" spans="1:12" ht="15">
      <c r="A2" s="20" t="s">
        <v>46</v>
      </c>
      <c r="B2" s="21"/>
      <c r="C2" s="20"/>
      <c r="D2" s="20"/>
      <c r="E2" s="20"/>
      <c r="F2" s="20"/>
      <c r="G2" s="20"/>
      <c r="H2" s="3"/>
      <c r="I2" s="3"/>
      <c r="J2" s="3"/>
      <c r="K2" s="3"/>
      <c r="L2" s="3"/>
    </row>
    <row r="3" spans="1:12" ht="15">
      <c r="A3" s="22" t="s">
        <v>84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5">
      <c r="A4" s="62"/>
      <c r="B4" s="75" t="s">
        <v>47</v>
      </c>
      <c r="C4" s="75" t="s">
        <v>48</v>
      </c>
      <c r="D4" s="75" t="s">
        <v>64</v>
      </c>
      <c r="E4" s="75" t="s">
        <v>70</v>
      </c>
      <c r="F4" s="75" t="s">
        <v>71</v>
      </c>
      <c r="G4" s="75" t="s">
        <v>49</v>
      </c>
      <c r="H4" s="12"/>
      <c r="I4" s="3"/>
      <c r="J4" s="3"/>
      <c r="K4" s="3"/>
      <c r="L4" s="3"/>
    </row>
    <row r="5" spans="1:12" ht="15">
      <c r="A5" s="62"/>
      <c r="B5" s="76"/>
      <c r="C5" s="76"/>
      <c r="D5" s="76"/>
      <c r="E5" s="76"/>
      <c r="F5" s="75" t="s">
        <v>72</v>
      </c>
      <c r="G5" s="75" t="s">
        <v>50</v>
      </c>
      <c r="H5" s="3"/>
      <c r="I5" s="3"/>
      <c r="J5" s="3"/>
      <c r="K5" s="3"/>
      <c r="L5" s="3"/>
    </row>
    <row r="6" spans="1:12" ht="15">
      <c r="A6" s="62"/>
      <c r="B6" s="76"/>
      <c r="C6" s="76"/>
      <c r="D6" s="76"/>
      <c r="E6" s="76"/>
      <c r="F6" s="75"/>
      <c r="G6" s="75" t="s">
        <v>73</v>
      </c>
      <c r="H6" s="3"/>
      <c r="I6" s="3"/>
      <c r="J6" s="3"/>
      <c r="K6" s="3"/>
      <c r="L6" s="3"/>
    </row>
    <row r="7" spans="1:12" ht="15">
      <c r="A7" s="57" t="s">
        <v>51</v>
      </c>
      <c r="B7" s="77">
        <v>333498426</v>
      </c>
      <c r="C7" s="77">
        <v>343714626</v>
      </c>
      <c r="D7" s="59">
        <v>346131271</v>
      </c>
      <c r="E7" s="59">
        <v>348627129</v>
      </c>
      <c r="F7" s="60">
        <v>0.0072107267072093004</v>
      </c>
      <c r="G7" s="61">
        <v>0.0072107267072093004</v>
      </c>
      <c r="H7" s="3"/>
      <c r="I7" s="3"/>
      <c r="J7" s="3"/>
      <c r="K7" s="3"/>
      <c r="L7" s="3"/>
    </row>
    <row r="8" spans="1:12" ht="15">
      <c r="A8" s="62" t="s">
        <v>52</v>
      </c>
      <c r="B8" s="78">
        <v>315367116</v>
      </c>
      <c r="C8" s="78">
        <v>297466020</v>
      </c>
      <c r="D8" s="63">
        <v>291460058</v>
      </c>
      <c r="E8" s="79">
        <v>293779470</v>
      </c>
      <c r="F8" s="80">
        <v>0.007957906877243537</v>
      </c>
      <c r="G8" s="64">
        <v>0.007552282756969551</v>
      </c>
      <c r="H8" s="3"/>
      <c r="I8" s="3"/>
      <c r="J8" s="3"/>
      <c r="K8" s="3"/>
      <c r="L8" s="3"/>
    </row>
    <row r="9" spans="1:12" ht="15">
      <c r="A9" s="57" t="s">
        <v>53</v>
      </c>
      <c r="B9" s="77">
        <v>313098932</v>
      </c>
      <c r="C9" s="77">
        <v>292507749</v>
      </c>
      <c r="D9" s="59">
        <v>293063529</v>
      </c>
      <c r="E9" s="59">
        <v>289643888</v>
      </c>
      <c r="F9" s="60">
        <v>-0.011668599677580488</v>
      </c>
      <c r="G9" s="61">
        <v>0.0014996203888079848</v>
      </c>
      <c r="H9" s="3"/>
      <c r="I9" s="3"/>
      <c r="J9" s="3"/>
      <c r="K9" s="3"/>
      <c r="L9" s="3"/>
    </row>
    <row r="10" spans="1:12" ht="15">
      <c r="A10" s="62" t="s">
        <v>54</v>
      </c>
      <c r="B10" s="78">
        <v>347718116</v>
      </c>
      <c r="C10" s="78">
        <v>336494879</v>
      </c>
      <c r="D10" s="66">
        <v>356308602</v>
      </c>
      <c r="E10" s="79">
        <v>346985650</v>
      </c>
      <c r="F10" s="80">
        <v>-0.026165385701241082</v>
      </c>
      <c r="G10" s="64">
        <v>-0.006159711014639063</v>
      </c>
      <c r="H10" s="3"/>
      <c r="I10" s="3"/>
      <c r="J10" s="3"/>
      <c r="K10" s="3"/>
      <c r="L10" s="3"/>
    </row>
    <row r="11" spans="1:12" ht="15">
      <c r="A11" s="57" t="s">
        <v>55</v>
      </c>
      <c r="B11" s="77">
        <v>328365097</v>
      </c>
      <c r="C11" s="77">
        <v>318515021</v>
      </c>
      <c r="D11" s="59">
        <v>323798272</v>
      </c>
      <c r="E11" s="59">
        <v>309577819</v>
      </c>
      <c r="F11" s="60">
        <v>-0.04391763091311371</v>
      </c>
      <c r="G11" s="23">
        <v>-0.013749877191644133</v>
      </c>
      <c r="H11" s="3"/>
      <c r="I11" s="3"/>
      <c r="J11" s="3"/>
      <c r="K11" s="3"/>
      <c r="L11" s="3"/>
    </row>
    <row r="12" spans="1:12" ht="15">
      <c r="A12" s="67" t="s">
        <v>56</v>
      </c>
      <c r="B12" s="81">
        <v>355281935</v>
      </c>
      <c r="C12" s="81">
        <v>351476058</v>
      </c>
      <c r="D12" s="68">
        <v>351083373</v>
      </c>
      <c r="E12" s="79"/>
      <c r="F12" s="80"/>
      <c r="G12" s="64"/>
      <c r="H12" s="3"/>
      <c r="I12" s="3"/>
      <c r="J12" s="3"/>
      <c r="K12" s="3"/>
      <c r="L12" s="3"/>
    </row>
    <row r="13" spans="1:12" ht="15">
      <c r="A13" s="57" t="s">
        <v>57</v>
      </c>
      <c r="B13" s="77">
        <v>347251422</v>
      </c>
      <c r="C13" s="77">
        <v>359344317</v>
      </c>
      <c r="D13" s="69">
        <v>363783362</v>
      </c>
      <c r="E13" s="65"/>
      <c r="F13" s="60" t="s">
        <v>19</v>
      </c>
      <c r="G13" s="23" t="s">
        <v>19</v>
      </c>
      <c r="H13" s="3"/>
      <c r="I13" s="3"/>
      <c r="J13" s="3"/>
      <c r="K13" s="3"/>
      <c r="L13" s="3"/>
    </row>
    <row r="14" spans="1:12" ht="15">
      <c r="A14" s="70" t="s">
        <v>58</v>
      </c>
      <c r="B14" s="81">
        <v>340497005</v>
      </c>
      <c r="C14" s="81">
        <v>343897469</v>
      </c>
      <c r="D14" s="71">
        <v>343518646</v>
      </c>
      <c r="E14" s="83"/>
      <c r="F14" s="72" t="s">
        <v>19</v>
      </c>
      <c r="G14" s="2" t="s">
        <v>19</v>
      </c>
      <c r="H14" s="3"/>
      <c r="I14" s="3"/>
      <c r="J14" s="3"/>
      <c r="K14" s="3"/>
      <c r="L14" s="3"/>
    </row>
    <row r="15" spans="1:12" ht="15">
      <c r="A15" s="57" t="s">
        <v>59</v>
      </c>
      <c r="B15" s="77">
        <v>352709893</v>
      </c>
      <c r="C15" s="77">
        <v>354919036</v>
      </c>
      <c r="D15" s="69">
        <v>367509651</v>
      </c>
      <c r="E15" s="65"/>
      <c r="F15" s="60" t="s">
        <v>19</v>
      </c>
      <c r="G15" s="61" t="s">
        <v>19</v>
      </c>
      <c r="H15" s="3"/>
      <c r="I15" s="3"/>
      <c r="J15" s="3"/>
      <c r="K15" s="3"/>
      <c r="L15" s="3"/>
    </row>
    <row r="16" spans="1:12" ht="15">
      <c r="A16" s="70" t="s">
        <v>60</v>
      </c>
      <c r="B16" s="81">
        <v>338114863</v>
      </c>
      <c r="C16" s="81">
        <v>346410233</v>
      </c>
      <c r="D16" s="48">
        <v>350173570</v>
      </c>
      <c r="E16" s="73"/>
      <c r="F16" s="84" t="s">
        <v>19</v>
      </c>
      <c r="G16" s="2" t="s">
        <v>19</v>
      </c>
      <c r="H16" s="3"/>
      <c r="I16" s="3"/>
      <c r="J16" s="3"/>
      <c r="K16" s="3"/>
      <c r="L16" s="3"/>
    </row>
    <row r="17" spans="1:12" ht="15">
      <c r="A17" s="57" t="s">
        <v>61</v>
      </c>
      <c r="B17" s="77">
        <v>338577234</v>
      </c>
      <c r="C17" s="77">
        <v>333973024</v>
      </c>
      <c r="D17" s="69">
        <v>326676546</v>
      </c>
      <c r="E17" s="65"/>
      <c r="F17" s="60" t="s">
        <v>19</v>
      </c>
      <c r="G17" s="61" t="s">
        <v>19</v>
      </c>
      <c r="H17" s="3"/>
      <c r="I17" s="3"/>
      <c r="J17" s="3"/>
      <c r="K17" s="3"/>
      <c r="L17" s="3"/>
    </row>
    <row r="18" spans="1:12" ht="15">
      <c r="A18" s="70" t="s">
        <v>62</v>
      </c>
      <c r="B18" s="81">
        <v>340937644</v>
      </c>
      <c r="C18" s="81">
        <v>331455294</v>
      </c>
      <c r="D18" s="48">
        <v>342919940</v>
      </c>
      <c r="E18" s="73"/>
      <c r="F18" s="84" t="s">
        <v>19</v>
      </c>
      <c r="G18" s="2" t="s">
        <v>19</v>
      </c>
      <c r="H18" s="3"/>
      <c r="I18" s="3"/>
      <c r="J18" s="3"/>
      <c r="K18" s="3"/>
      <c r="L18" s="3"/>
    </row>
    <row r="19" spans="1:12" ht="15">
      <c r="A19" s="70"/>
      <c r="B19" s="82"/>
      <c r="C19" s="82"/>
      <c r="D19" s="82"/>
      <c r="E19" s="70"/>
      <c r="F19" s="70"/>
      <c r="G19" s="82"/>
      <c r="H19" s="3"/>
      <c r="I19" s="3"/>
      <c r="J19" s="3"/>
      <c r="K19" s="3"/>
      <c r="L19" s="3"/>
    </row>
    <row r="20" spans="2:12" ht="15">
      <c r="B20" s="67"/>
      <c r="C20" s="67"/>
      <c r="D20" s="67"/>
      <c r="G20" s="67"/>
      <c r="H20" s="3"/>
      <c r="I20" s="3"/>
      <c r="J20" s="3"/>
      <c r="K20" s="3"/>
      <c r="L20" s="3"/>
    </row>
    <row r="21" spans="1:12" ht="15">
      <c r="A21" s="57" t="s">
        <v>63</v>
      </c>
      <c r="B21" s="58">
        <v>4051417683</v>
      </c>
      <c r="C21" s="58">
        <v>4010173726</v>
      </c>
      <c r="D21" s="58">
        <v>4056426820</v>
      </c>
      <c r="E21" s="65">
        <v>1588613956</v>
      </c>
      <c r="F21" s="60"/>
      <c r="G21" s="58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108" t="s">
        <v>80</v>
      </c>
      <c r="B23" s="108"/>
      <c r="C23" s="108"/>
      <c r="D23" s="108"/>
      <c r="E23" s="108"/>
      <c r="F23" s="108"/>
      <c r="G23" s="108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robing</cp:lastModifiedBy>
  <cp:lastPrinted>2011-04-18T15:02:53Z</cp:lastPrinted>
  <dcterms:created xsi:type="dcterms:W3CDTF">2004-08-17T20:48:07Z</dcterms:created>
  <dcterms:modified xsi:type="dcterms:W3CDTF">2011-06-21T20:14:17Z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