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activeTab="0"/>
  </bookViews>
  <sheets>
    <sheet name="August 2011 Collections Summary" sheetId="1" r:id="rId1"/>
    <sheet name="August 2011 Gallons Summary" sheetId="2" r:id="rId2"/>
    <sheet name="August 2011 Gallons G &amp; D" sheetId="3" r:id="rId3"/>
  </sheets>
  <externalReferences>
    <externalReference r:id="rId6"/>
    <externalReference r:id="rId7"/>
  </externalReferences>
  <definedNames>
    <definedName name="_xlnm.Print_Area" localSheetId="2">'August 2011 Gallons G &amp; D'!$A$1:$G$24</definedName>
    <definedName name="_xlnm.Print_Area" localSheetId="1">'August 2011 Gallons Summary'!$A$1:$I$58</definedName>
  </definedNames>
  <calcPr fullCalcOnLoad="1"/>
</workbook>
</file>

<file path=xl/sharedStrings.xml><?xml version="1.0" encoding="utf-8"?>
<sst xmlns="http://schemas.openxmlformats.org/spreadsheetml/2006/main" count="132" uniqueCount="83">
  <si>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</si>
  <si>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</si>
  <si>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</si>
  <si>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</si>
  <si>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</si>
  <si>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</si>
  <si>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</si>
  <si>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</si>
  <si>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</si>
  <si>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</si>
  <si>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</si>
  <si>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</si>
  <si>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</si>
  <si>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</si>
  <si>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</si>
  <si>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</si>
  <si>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</si>
  <si>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</si>
  <si>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</si>
  <si>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</si>
  <si>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</si>
  <si>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</si>
  <si>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</si>
  <si>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</si>
  <si>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</si>
  <si>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</si>
  <si>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</si>
  <si>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</si>
  <si>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</si>
  <si>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</si>
  <si>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</si>
  <si>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</si>
  <si>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</si>
  <si>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</si>
  <si>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</si>
  <si>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</si>
  <si>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</si>
  <si>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</si>
  <si>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</si>
  <si>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</si>
  <si>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</si>
  <si>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</si>
  <si>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</si>
  <si>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</si>
  <si>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</si>
  <si>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</si>
  <si>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</si>
  <si>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</si>
  <si>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</si>
  <si>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</si>
  <si>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</si>
  <si>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</si>
  <si>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</si>
  <si>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</si>
  <si>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</si>
  <si>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</si>
  <si>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</si>
  <si>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</si>
  <si>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</si>
  <si>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</si>
  <si>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</si>
  <si>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</si>
  <si>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</si>
  <si>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</si>
  <si>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GALLONS 2010</t>
  </si>
  <si>
    <t>YEAR TO DATE 2010</t>
  </si>
  <si>
    <t>S/F IFTA RECEIVED</t>
  </si>
  <si>
    <t>S/F IFTA REFUNDS</t>
  </si>
  <si>
    <t>YEAR TO DATE 2011</t>
  </si>
  <si>
    <t>GALLONS 2011</t>
  </si>
  <si>
    <t xml:space="preserve"> INCREASE 2011</t>
  </si>
  <si>
    <t xml:space="preserve"> OVER 2010 (%)</t>
  </si>
  <si>
    <t xml:space="preserve"> 11 OVER 10 (%)</t>
  </si>
  <si>
    <t>MISSOURI DEPARTMENT OF REVENUE</t>
  </si>
  <si>
    <t>REFUNDS - SPECIAL FUEL</t>
  </si>
  <si>
    <t>GROSS S/F (DIESEL) RECEIVED</t>
  </si>
  <si>
    <t xml:space="preserve">  S/F (DIESEL) ALLOWANCE 2%</t>
  </si>
  <si>
    <t xml:space="preserve">   RETAIL</t>
  </si>
  <si>
    <t xml:space="preserve">   INDUSTRIAL</t>
  </si>
  <si>
    <t>NET S/F (DIESEL) TAXED</t>
  </si>
  <si>
    <t>AUGUST 2011</t>
  </si>
  <si>
    <t>AUGUST 2010</t>
  </si>
  <si>
    <t>ABOVE FIGURES COMPILED FROM MOTOR FUEL LICENSEE RECORDS OF THE MISSOURI DEPARTMENT OF REVENUE, TAXATION DIVISION, BY GERALD ROBINETT, SEPTEMBER 14,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</si>
</sst>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9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8" fontId="2" fillId="0" borderId="11" xfId="0" applyNumberFormat="1" applyFont="1" applyBorder="1" applyAlignment="1" applyProtection="1">
      <alignment vertical="center"/>
      <protection/>
    </xf>
    <xf numFmtId="8" fontId="2" fillId="0" borderId="12" xfId="0" applyNumberFormat="1" applyFont="1" applyBorder="1" applyAlignment="1" applyProtection="1">
      <alignment horizontal="center" vertical="center"/>
      <protection/>
    </xf>
    <xf numFmtId="8" fontId="2" fillId="0" borderId="12" xfId="0" applyNumberFormat="1" applyFont="1" applyBorder="1" applyAlignment="1" applyProtection="1">
      <alignment vertical="center"/>
      <protection/>
    </xf>
    <xf numFmtId="8" fontId="2" fillId="24" borderId="13" xfId="0" applyNumberFormat="1" applyFont="1" applyFill="1" applyBorder="1" applyAlignment="1" applyProtection="1">
      <alignment horizontal="right" vertical="center"/>
      <protection/>
    </xf>
    <xf numFmtId="8" fontId="2" fillId="24" borderId="14" xfId="0" applyNumberFormat="1" applyFont="1" applyFill="1" applyBorder="1" applyAlignment="1" applyProtection="1">
      <alignment horizontal="right" vertical="center"/>
      <protection/>
    </xf>
    <xf numFmtId="8" fontId="2" fillId="24" borderId="15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25" borderId="11" xfId="0" applyNumberFormat="1" applyFont="1" applyFill="1" applyBorder="1" applyAlignment="1" applyProtection="1">
      <alignment horizontal="right" vertical="center"/>
      <protection/>
    </xf>
    <xf numFmtId="8" fontId="2" fillId="0" borderId="11" xfId="0" applyNumberFormat="1" applyFont="1" applyBorder="1" applyAlignment="1" applyProtection="1">
      <alignment horizontal="right" vertical="center"/>
      <protection/>
    </xf>
    <xf numFmtId="8" fontId="2" fillId="0" borderId="1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24" borderId="18" xfId="0" applyNumberFormat="1" applyFont="1" applyFill="1" applyBorder="1" applyAlignment="1" applyProtection="1">
      <alignment horizontal="right" vertical="center"/>
      <protection/>
    </xf>
    <xf numFmtId="8" fontId="3" fillId="24" borderId="19" xfId="0" applyNumberFormat="1" applyFont="1" applyFill="1" applyBorder="1" applyAlignment="1" applyProtection="1">
      <alignment horizontal="right" vertical="center"/>
      <protection/>
    </xf>
    <xf numFmtId="8" fontId="2" fillId="25" borderId="12" xfId="0" applyNumberFormat="1" applyFont="1" applyFill="1" applyBorder="1" applyAlignment="1" applyProtection="1">
      <alignment horizontal="right" vertical="center"/>
      <protection/>
    </xf>
    <xf numFmtId="8" fontId="2" fillId="24" borderId="17" xfId="0" applyNumberFormat="1" applyFont="1" applyFill="1" applyBorder="1" applyAlignment="1" applyProtection="1">
      <alignment horizontal="right" vertical="center"/>
      <protection/>
    </xf>
    <xf numFmtId="8" fontId="2" fillId="0" borderId="20" xfId="0" applyNumberFormat="1" applyFont="1" applyBorder="1" applyAlignment="1" applyProtection="1">
      <alignment horizontal="right" vertical="center"/>
      <protection/>
    </xf>
    <xf numFmtId="8" fontId="2" fillId="0" borderId="21" xfId="0" applyNumberFormat="1" applyFont="1" applyBorder="1" applyAlignment="1" applyProtection="1">
      <alignment horizontal="right" vertical="center"/>
      <protection/>
    </xf>
    <xf numFmtId="8" fontId="2" fillId="25" borderId="19" xfId="0" applyNumberFormat="1" applyFont="1" applyFill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12" xfId="0" applyNumberFormat="1" applyFont="1" applyFill="1" applyBorder="1" applyAlignment="1" applyProtection="1">
      <alignment horizontal="right" vertical="center"/>
      <protection/>
    </xf>
    <xf numFmtId="8" fontId="3" fillId="0" borderId="11" xfId="0" applyNumberFormat="1" applyFont="1" applyBorder="1" applyAlignment="1" applyProtection="1">
      <alignment horizontal="right" vertical="center"/>
      <protection/>
    </xf>
    <xf numFmtId="8" fontId="3" fillId="0" borderId="12" xfId="0" applyNumberFormat="1" applyFont="1" applyBorder="1" applyAlignment="1" applyProtection="1">
      <alignment horizontal="right" vertical="center"/>
      <protection/>
    </xf>
    <xf numFmtId="8" fontId="3" fillId="24" borderId="11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Continuous"/>
    </xf>
    <xf numFmtId="49" fontId="2" fillId="24" borderId="0" xfId="0" applyNumberFormat="1" applyFont="1" applyFill="1" applyAlignment="1">
      <alignment vertical="center"/>
    </xf>
    <xf numFmtId="38" fontId="2" fillId="0" borderId="0" xfId="0" applyNumberFormat="1" applyFont="1" applyAlignment="1" applyProtection="1">
      <alignment horizontal="right" vertical="center"/>
      <protection/>
    </xf>
    <xf numFmtId="38" fontId="2" fillId="0" borderId="22" xfId="0" applyNumberFormat="1" applyFont="1" applyBorder="1" applyAlignment="1" applyProtection="1">
      <alignment horizontal="right" vertical="center"/>
      <protection/>
    </xf>
    <xf numFmtId="38" fontId="2" fillId="24" borderId="0" xfId="0" applyNumberFormat="1" applyFont="1" applyFill="1" applyAlignment="1">
      <alignment horizontal="right" vertical="center"/>
    </xf>
    <xf numFmtId="38" fontId="2" fillId="24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8" fontId="2" fillId="0" borderId="23" xfId="0" applyNumberFormat="1" applyFont="1" applyBorder="1" applyAlignment="1" applyProtection="1">
      <alignment horizontal="right" vertical="center"/>
      <protection/>
    </xf>
    <xf numFmtId="38" fontId="2" fillId="0" borderId="24" xfId="0" applyNumberFormat="1" applyFont="1" applyBorder="1" applyAlignment="1" applyProtection="1">
      <alignment horizontal="right" vertical="center"/>
      <protection/>
    </xf>
    <xf numFmtId="37" fontId="2" fillId="0" borderId="23" xfId="0" applyNumberFormat="1" applyFont="1" applyBorder="1" applyAlignment="1" applyProtection="1">
      <alignment vertical="center"/>
      <protection/>
    </xf>
    <xf numFmtId="38" fontId="2" fillId="24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49" fontId="2" fillId="24" borderId="2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3" fillId="24" borderId="25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/>
      <protection/>
    </xf>
    <xf numFmtId="8" fontId="3" fillId="24" borderId="15" xfId="0" applyNumberFormat="1" applyFont="1" applyFill="1" applyBorder="1" applyAlignment="1" applyProtection="1">
      <alignment horizontal="left" vertical="center"/>
      <protection/>
    </xf>
    <xf numFmtId="0" fontId="3" fillId="26" borderId="12" xfId="0" applyFont="1" applyFill="1" applyBorder="1" applyAlignment="1" applyProtection="1">
      <alignment vertical="center"/>
      <protection/>
    </xf>
    <xf numFmtId="8" fontId="3" fillId="24" borderId="17" xfId="0" applyNumberFormat="1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8" fontId="3" fillId="24" borderId="12" xfId="0" applyNumberFormat="1" applyFont="1" applyFill="1" applyBorder="1" applyAlignment="1" applyProtection="1">
      <alignment horizontal="left" vertical="center"/>
      <protection/>
    </xf>
    <xf numFmtId="8" fontId="3" fillId="24" borderId="26" xfId="0" applyNumberFormat="1" applyFont="1" applyFill="1" applyBorder="1" applyAlignment="1" applyProtection="1">
      <alignment horizontal="left" vertical="center"/>
      <protection/>
    </xf>
    <xf numFmtId="8" fontId="3" fillId="24" borderId="27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49" fontId="2" fillId="24" borderId="28" xfId="0" applyNumberFormat="1" applyFont="1" applyFill="1" applyBorder="1" applyAlignment="1">
      <alignment vertical="center"/>
    </xf>
    <xf numFmtId="38" fontId="2" fillId="24" borderId="28" xfId="0" applyNumberFormat="1" applyFont="1" applyFill="1" applyBorder="1" applyAlignment="1">
      <alignment horizontal="right" vertical="center"/>
    </xf>
    <xf numFmtId="38" fontId="2" fillId="24" borderId="2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JUL%20-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WYGAL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17% JUL"/>
      <sheetName val=" 0% JUL"/>
      <sheetName val="SUM JUL 2011"/>
      <sheetName val="9% AUG"/>
      <sheetName val="17% AUG"/>
      <sheetName val="0% AUG"/>
      <sheetName val="SUM AUG 2011"/>
      <sheetName val="9% SEP"/>
      <sheetName val="17% SEP"/>
      <sheetName val="0% SEP"/>
      <sheetName val="SUM SEP 2011"/>
    </sheetNames>
    <sheetDataSet>
      <sheetData sheetId="3">
        <row r="7">
          <cell r="D7">
            <v>295577099.94</v>
          </cell>
          <cell r="E7">
            <v>303736571.99</v>
          </cell>
        </row>
        <row r="8">
          <cell r="D8">
            <v>112703666.55</v>
          </cell>
          <cell r="E8">
            <v>112082244.63</v>
          </cell>
        </row>
        <row r="13">
          <cell r="D13">
            <v>-2163932.09</v>
          </cell>
          <cell r="E13">
            <v>-2836340.54</v>
          </cell>
        </row>
        <row r="14">
          <cell r="D14">
            <v>-3905123.1</v>
          </cell>
          <cell r="E14">
            <v>-3948955.8429999994</v>
          </cell>
        </row>
        <row r="15">
          <cell r="D15">
            <v>-106.25</v>
          </cell>
          <cell r="E15">
            <v>0</v>
          </cell>
        </row>
        <row r="21">
          <cell r="D21">
            <v>318931.27</v>
          </cell>
          <cell r="E21">
            <v>522829.7899999999</v>
          </cell>
        </row>
        <row r="22">
          <cell r="D22">
            <v>-13310113.070000002</v>
          </cell>
          <cell r="E22">
            <v>-14610553.72</v>
          </cell>
        </row>
        <row r="27">
          <cell r="D27">
            <v>132567.47</v>
          </cell>
          <cell r="E27">
            <v>132901</v>
          </cell>
        </row>
        <row r="28">
          <cell r="D28">
            <v>-4056.07</v>
          </cell>
          <cell r="E28">
            <v>-2424.9500000000003</v>
          </cell>
        </row>
        <row r="30">
          <cell r="D30">
            <v>154977.31999999998</v>
          </cell>
          <cell r="E30">
            <v>159799.72</v>
          </cell>
        </row>
      </sheetData>
      <sheetData sheetId="4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30349</v>
          </cell>
        </row>
        <row r="28">
          <cell r="B28">
            <v>-948</v>
          </cell>
        </row>
      </sheetData>
      <sheetData sheetId="5">
        <row r="7">
          <cell r="B7">
            <v>45575226.28</v>
          </cell>
        </row>
        <row r="8">
          <cell r="B8">
            <v>15353955.35</v>
          </cell>
        </row>
        <row r="13">
          <cell r="B13">
            <v>-762515.17</v>
          </cell>
        </row>
        <row r="14">
          <cell r="B14">
            <v>-477933.26</v>
          </cell>
        </row>
        <row r="15">
          <cell r="B15">
            <v>0</v>
          </cell>
        </row>
        <row r="21">
          <cell r="B21">
            <v>44607.24</v>
          </cell>
        </row>
        <row r="22">
          <cell r="B22">
            <v>-4225395.7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6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17% JUL"/>
      <sheetName val="0% JUL"/>
      <sheetName val="SUM JUL 11"/>
      <sheetName val="9% AUG"/>
      <sheetName val="17% AUG"/>
      <sheetName val="0% AUG"/>
      <sheetName val="SUM AUG 11"/>
      <sheetName val="9% SEPT"/>
      <sheetName val="17% SEPT"/>
      <sheetName val="0% SEPT"/>
      <sheetName val="SUM SEPT 11"/>
    </sheetNames>
    <sheetDataSet>
      <sheetData sheetId="3">
        <row r="5">
          <cell r="G5">
            <v>1947263050</v>
          </cell>
          <cell r="I5">
            <v>2016289142</v>
          </cell>
        </row>
        <row r="7">
          <cell r="F7">
            <v>151806089</v>
          </cell>
          <cell r="H7">
            <v>171325177</v>
          </cell>
        </row>
        <row r="8">
          <cell r="F8">
            <v>0</v>
          </cell>
          <cell r="H8">
            <v>0</v>
          </cell>
        </row>
        <row r="13">
          <cell r="F13">
            <v>2075640</v>
          </cell>
          <cell r="H13">
            <v>2138040</v>
          </cell>
        </row>
        <row r="15">
          <cell r="F15">
            <v>52992356</v>
          </cell>
          <cell r="H15">
            <v>54380117</v>
          </cell>
        </row>
        <row r="19">
          <cell r="F19">
            <v>2923281</v>
          </cell>
          <cell r="H19">
            <v>2797106</v>
          </cell>
        </row>
        <row r="20">
          <cell r="F20">
            <v>0</v>
          </cell>
          <cell r="H20">
            <v>0</v>
          </cell>
        </row>
        <row r="21">
          <cell r="F21">
            <v>16759</v>
          </cell>
          <cell r="H21">
            <v>21065</v>
          </cell>
        </row>
        <row r="22">
          <cell r="F22">
            <v>2906521</v>
          </cell>
          <cell r="H22">
            <v>2930924</v>
          </cell>
        </row>
        <row r="23">
          <cell r="F23">
            <v>1592713</v>
          </cell>
          <cell r="H23">
            <v>3938167</v>
          </cell>
        </row>
        <row r="24">
          <cell r="F24">
            <v>3949472</v>
          </cell>
          <cell r="H24">
            <v>5314913</v>
          </cell>
        </row>
        <row r="25">
          <cell r="F25">
            <v>1340267</v>
          </cell>
          <cell r="H25">
            <v>1682181</v>
          </cell>
        </row>
        <row r="31">
          <cell r="G31">
            <v>917863329</v>
          </cell>
          <cell r="I31">
            <v>911064327</v>
          </cell>
        </row>
        <row r="32">
          <cell r="F32">
            <v>72220577</v>
          </cell>
          <cell r="H32">
            <v>81366464</v>
          </cell>
        </row>
        <row r="33">
          <cell r="F33">
            <v>208667</v>
          </cell>
          <cell r="H33">
            <v>573735</v>
          </cell>
        </row>
        <row r="34">
          <cell r="F34">
            <v>0</v>
          </cell>
          <cell r="H34">
            <v>0</v>
          </cell>
        </row>
        <row r="35">
          <cell r="F35">
            <v>168453940</v>
          </cell>
          <cell r="H35">
            <v>155875271</v>
          </cell>
        </row>
        <row r="37">
          <cell r="F37">
            <v>13358275</v>
          </cell>
          <cell r="H37">
            <v>13283725</v>
          </cell>
        </row>
        <row r="40">
          <cell r="F40">
            <v>22971312</v>
          </cell>
          <cell r="H40">
            <v>23229152</v>
          </cell>
        </row>
        <row r="41">
          <cell r="F41">
            <v>625</v>
          </cell>
          <cell r="H41">
            <v>0</v>
          </cell>
        </row>
        <row r="48">
          <cell r="G48">
            <v>1876068</v>
          </cell>
          <cell r="I48">
            <v>3075469</v>
          </cell>
        </row>
        <row r="49">
          <cell r="G49">
            <v>-78294783</v>
          </cell>
          <cell r="I49">
            <v>-85944434</v>
          </cell>
        </row>
        <row r="54">
          <cell r="G54">
            <v>1474162</v>
          </cell>
          <cell r="I54">
            <v>1477898</v>
          </cell>
        </row>
        <row r="55">
          <cell r="G55">
            <v>-45067</v>
          </cell>
          <cell r="I55">
            <v>-26944</v>
          </cell>
        </row>
      </sheetData>
      <sheetData sheetId="4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337489</v>
          </cell>
        </row>
        <row r="55">
          <cell r="C55">
            <v>-10533</v>
          </cell>
        </row>
      </sheetData>
      <sheetData sheetId="5">
        <row r="5">
          <cell r="C5">
            <v>299881249</v>
          </cell>
        </row>
        <row r="7">
          <cell r="B7">
            <v>23035091</v>
          </cell>
        </row>
        <row r="8">
          <cell r="B8">
            <v>0</v>
          </cell>
        </row>
        <row r="13">
          <cell r="B13">
            <v>311117</v>
          </cell>
        </row>
        <row r="15">
          <cell r="B15">
            <v>8182469</v>
          </cell>
        </row>
        <row r="19">
          <cell r="B19">
            <v>238023</v>
          </cell>
        </row>
        <row r="20">
          <cell r="B20">
            <v>0</v>
          </cell>
        </row>
        <row r="21">
          <cell r="B21">
            <v>191</v>
          </cell>
        </row>
        <row r="22">
          <cell r="B22">
            <v>598426</v>
          </cell>
        </row>
        <row r="23">
          <cell r="B23">
            <v>2901076</v>
          </cell>
        </row>
        <row r="24">
          <cell r="B24">
            <v>571182</v>
          </cell>
        </row>
        <row r="25">
          <cell r="B25">
            <v>176485</v>
          </cell>
        </row>
        <row r="31">
          <cell r="C31">
            <v>130116975</v>
          </cell>
        </row>
        <row r="32">
          <cell r="B32">
            <v>10268236</v>
          </cell>
        </row>
        <row r="33">
          <cell r="B33">
            <v>40357</v>
          </cell>
        </row>
        <row r="34">
          <cell r="B34">
            <v>0</v>
          </cell>
        </row>
        <row r="35">
          <cell r="B35">
            <v>27585366</v>
          </cell>
        </row>
        <row r="37">
          <cell r="B37">
            <v>1816032</v>
          </cell>
        </row>
        <row r="40">
          <cell r="B40">
            <v>2811372</v>
          </cell>
        </row>
        <row r="41">
          <cell r="B41">
            <v>0</v>
          </cell>
        </row>
        <row r="48">
          <cell r="C48">
            <v>262396</v>
          </cell>
        </row>
        <row r="49">
          <cell r="C49">
            <v>-24855269</v>
          </cell>
        </row>
        <row r="54">
          <cell r="C54">
            <v>0</v>
          </cell>
        </row>
        <row r="55">
          <cell r="C55">
            <v>0</v>
          </cell>
        </row>
      </sheetData>
      <sheetData sheetId="6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91" t="s">
        <v>73</v>
      </c>
      <c r="B1" s="1"/>
      <c r="C1" s="6"/>
      <c r="D1" s="7"/>
      <c r="E1" s="8"/>
    </row>
    <row r="2" spans="1:5" ht="15.75">
      <c r="A2" s="91" t="s">
        <v>0</v>
      </c>
      <c r="B2" s="1"/>
      <c r="C2" s="6"/>
      <c r="D2" s="7"/>
      <c r="E2" s="1"/>
    </row>
    <row r="3" spans="1:5" ht="15.75">
      <c r="A3" s="92" t="s">
        <v>1</v>
      </c>
      <c r="B3" s="9"/>
      <c r="C3" s="9"/>
      <c r="D3" s="9"/>
      <c r="E3" s="10"/>
    </row>
    <row r="4" spans="1:5" ht="15.75">
      <c r="A4" s="93"/>
      <c r="B4" s="9"/>
      <c r="C4" s="9"/>
      <c r="D4" s="9"/>
      <c r="E4" s="10"/>
    </row>
    <row r="5" spans="1:5" ht="15.75">
      <c r="A5" s="94"/>
      <c r="B5" s="24" t="s">
        <v>80</v>
      </c>
      <c r="C5" s="24" t="s">
        <v>81</v>
      </c>
      <c r="D5" s="24" t="s">
        <v>68</v>
      </c>
      <c r="E5" s="24" t="s">
        <v>65</v>
      </c>
    </row>
    <row r="6" spans="1:5" ht="15.75">
      <c r="A6" s="95"/>
      <c r="B6" s="25"/>
      <c r="C6" s="26"/>
      <c r="D6" s="27"/>
      <c r="E6" s="26"/>
    </row>
    <row r="7" spans="1:5" ht="15.75">
      <c r="A7" s="96" t="s">
        <v>2</v>
      </c>
      <c r="B7" s="28">
        <f>SUM('[1]9% AUG'!B7+'[1]0% AUG'!B7+'[1]17% AUG'!B7)</f>
        <v>45575226.28</v>
      </c>
      <c r="C7" s="29">
        <v>47720369.81</v>
      </c>
      <c r="D7" s="29">
        <f>SUM(B7+'[1]SUM JUL 2011'!D7)</f>
        <v>341152326.22</v>
      </c>
      <c r="E7" s="30">
        <f>SUM(C7+'[1]SUM JUL 2011'!E7)</f>
        <v>351456941.8</v>
      </c>
    </row>
    <row r="8" spans="1:5" ht="15.75">
      <c r="A8" s="95" t="s">
        <v>3</v>
      </c>
      <c r="B8" s="31">
        <f>SUM('[1]9% AUG'!B8+'[1]0% AUG'!B8+'[1]17% AUG'!B8)</f>
        <v>15353955.35</v>
      </c>
      <c r="C8" s="32">
        <v>16380602.42</v>
      </c>
      <c r="D8" s="33">
        <f>SUM(B8+'[1]SUM JUL 2011'!D8)</f>
        <v>128057621.89999999</v>
      </c>
      <c r="E8" s="34">
        <f>SUM(C8+'[1]SUM JUL 2011'!E8)</f>
        <v>128462847.05</v>
      </c>
    </row>
    <row r="9" spans="1:5" ht="16.5" thickBot="1">
      <c r="A9" s="35"/>
      <c r="B9" s="36"/>
      <c r="C9" s="37"/>
      <c r="D9" s="37"/>
      <c r="E9" s="35"/>
    </row>
    <row r="10" spans="1:5" ht="16.5" thickTop="1">
      <c r="A10" s="97"/>
      <c r="B10" s="32"/>
      <c r="C10" s="32"/>
      <c r="D10" s="38"/>
      <c r="E10" s="38"/>
    </row>
    <row r="11" spans="1:5" ht="16.5" thickBot="1">
      <c r="A11" s="98" t="s">
        <v>4</v>
      </c>
      <c r="B11" s="35">
        <f>SUM(B7:B8)</f>
        <v>60929181.63</v>
      </c>
      <c r="C11" s="35">
        <v>64100972.230000004</v>
      </c>
      <c r="D11" s="35">
        <f>SUM(D7:D8)</f>
        <v>469209948.12</v>
      </c>
      <c r="E11" s="35">
        <f>SUM(E7:E8)</f>
        <v>479919788.85</v>
      </c>
    </row>
    <row r="12" spans="1:5" ht="16.5" thickTop="1">
      <c r="A12" s="97"/>
      <c r="B12" s="32"/>
      <c r="C12" s="32"/>
      <c r="D12" s="38"/>
      <c r="E12" s="38"/>
    </row>
    <row r="13" spans="1:5" ht="15.75">
      <c r="A13" s="96" t="s">
        <v>5</v>
      </c>
      <c r="B13" s="29">
        <f>SUM('[1]9% AUG'!B13+'[1]0% AUG'!B13+'[1]17% AUG'!B13)</f>
        <v>-762515.17</v>
      </c>
      <c r="C13" s="29">
        <v>-329122.11</v>
      </c>
      <c r="D13" s="29">
        <f>SUM(B13+'[1]SUM JUL 2011'!D13)</f>
        <v>-2926447.26</v>
      </c>
      <c r="E13" s="29">
        <f>SUM(C13+'[1]SUM JUL 2011'!E13)</f>
        <v>-3165462.65</v>
      </c>
    </row>
    <row r="14" spans="1:5" ht="15.75">
      <c r="A14" s="97" t="s">
        <v>74</v>
      </c>
      <c r="B14" s="32">
        <f>SUM('[1]9% AUG'!B14+'[1]0% AUG'!B14+'[1]17% AUG'!B14)</f>
        <v>-477933.26</v>
      </c>
      <c r="C14" s="32">
        <v>-487104.62</v>
      </c>
      <c r="D14" s="38">
        <f>SUM(B14+'[1]SUM JUL 2011'!D14)</f>
        <v>-4383056.36</v>
      </c>
      <c r="E14" s="38">
        <f>SUM(C14+'[1]SUM JUL 2011'!E14)</f>
        <v>-4436060.4629999995</v>
      </c>
    </row>
    <row r="15" spans="1:5" ht="16.5" thickBot="1">
      <c r="A15" s="98" t="s">
        <v>6</v>
      </c>
      <c r="B15" s="39">
        <f>SUM('[1]9% AUG'!B15+'[1]0% AUG'!B15+'[1]17% AUG'!B15)</f>
        <v>0</v>
      </c>
      <c r="C15" s="39">
        <v>0</v>
      </c>
      <c r="D15" s="39">
        <f>SUM(B15+'[1]SUM JUL 2011'!D15)</f>
        <v>-106.25</v>
      </c>
      <c r="E15" s="39">
        <f>SUM(C15+'[1]SUM JUL 2011'!E15)</f>
        <v>0</v>
      </c>
    </row>
    <row r="16" spans="1:5" ht="16.5" thickTop="1">
      <c r="A16" s="99"/>
      <c r="B16" s="40"/>
      <c r="C16" s="40"/>
      <c r="D16" s="41"/>
      <c r="E16" s="41"/>
    </row>
    <row r="17" spans="1:5" ht="16.5" thickBot="1">
      <c r="A17" s="98" t="s">
        <v>7</v>
      </c>
      <c r="B17" s="35">
        <f>SUM(B13:B15)</f>
        <v>-1240448.4300000002</v>
      </c>
      <c r="C17" s="35">
        <v>-816226.73</v>
      </c>
      <c r="D17" s="35">
        <f>SUM(D13:D15)</f>
        <v>-7309609.87</v>
      </c>
      <c r="E17" s="35">
        <f>SUM(E13:E15)</f>
        <v>-7601523.113</v>
      </c>
    </row>
    <row r="18" spans="1:5" ht="16.5" thickTop="1">
      <c r="A18" s="99"/>
      <c r="B18" s="40"/>
      <c r="C18" s="40"/>
      <c r="D18" s="41"/>
      <c r="E18" s="41"/>
    </row>
    <row r="19" spans="1:5" ht="16.5" thickBot="1">
      <c r="A19" s="98" t="s">
        <v>8</v>
      </c>
      <c r="B19" s="35">
        <f>B11+B17</f>
        <v>59688733.2</v>
      </c>
      <c r="C19" s="35">
        <v>63284745.50000001</v>
      </c>
      <c r="D19" s="35">
        <f>D11+D17</f>
        <v>461900338.25</v>
      </c>
      <c r="E19" s="35">
        <f>E11+E17</f>
        <v>472318265.73700005</v>
      </c>
    </row>
    <row r="20" spans="1:5" ht="16.5" thickTop="1">
      <c r="A20" s="99"/>
      <c r="B20" s="40"/>
      <c r="C20" s="40"/>
      <c r="D20" s="41"/>
      <c r="E20" s="41"/>
    </row>
    <row r="21" spans="1:5" ht="15.75">
      <c r="A21" s="96" t="s">
        <v>9</v>
      </c>
      <c r="B21" s="29">
        <f>SUM('[1]9% AUG'!B21+'[1]0% AUG'!B21+'[1]17% AUG'!B21)</f>
        <v>44607.24</v>
      </c>
      <c r="C21" s="29">
        <v>43797.41</v>
      </c>
      <c r="D21" s="29">
        <f>SUM(B21+'[1]SUM JUL 2011'!D21)</f>
        <v>363538.51</v>
      </c>
      <c r="E21" s="29">
        <f>SUM(C21+'[1]SUM JUL 2011'!E21)</f>
        <v>566627.2</v>
      </c>
    </row>
    <row r="22" spans="1:5" ht="16.5" thickBot="1">
      <c r="A22" s="100" t="s">
        <v>10</v>
      </c>
      <c r="B22" s="42">
        <f>SUM('[1]9% AUG'!B22+'[1]0% AUG'!B22+'[1]17% AUG'!B22)</f>
        <v>-4225395.7</v>
      </c>
      <c r="C22" s="42">
        <v>-4993378.19</v>
      </c>
      <c r="D22" s="43">
        <f>SUM(B22+'[1]SUM JUL 2011'!D22)</f>
        <v>-17535508.770000003</v>
      </c>
      <c r="E22" s="43">
        <f>SUM(C22+'[1]SUM JUL 2011'!E22)</f>
        <v>-19603931.91</v>
      </c>
    </row>
    <row r="23" spans="1:5" ht="16.5" thickTop="1">
      <c r="A23" s="44"/>
      <c r="B23" s="44"/>
      <c r="C23" s="44"/>
      <c r="D23" s="44"/>
      <c r="E23" s="44"/>
    </row>
    <row r="24" spans="1:5" ht="15.75">
      <c r="A24" s="95" t="s">
        <v>4</v>
      </c>
      <c r="B24" s="45">
        <f>B19+B21+B22</f>
        <v>55507944.74</v>
      </c>
      <c r="C24" s="45">
        <v>58335164.720000006</v>
      </c>
      <c r="D24" s="46">
        <f>D19+D21+D22</f>
        <v>444728367.99</v>
      </c>
      <c r="E24" s="46">
        <f>E19+E21+E22</f>
        <v>453280961.027</v>
      </c>
    </row>
    <row r="25" spans="1:5" ht="16.5" thickBot="1">
      <c r="A25" s="35"/>
      <c r="B25" s="35"/>
      <c r="C25" s="35"/>
      <c r="D25" s="35"/>
      <c r="E25" s="35"/>
    </row>
    <row r="26" spans="1:5" ht="16.5" thickTop="1">
      <c r="A26" s="95"/>
      <c r="B26" s="33"/>
      <c r="C26" s="33"/>
      <c r="D26" s="34"/>
      <c r="E26" s="34"/>
    </row>
    <row r="27" spans="1:5" ht="15.75">
      <c r="A27" s="96" t="s">
        <v>11</v>
      </c>
      <c r="B27" s="29">
        <f>SUM('[1]9% AUG'!B27+'[1]0% AUG'!B27+'[1]17% AUG'!B27)</f>
        <v>30349</v>
      </c>
      <c r="C27" s="29">
        <v>31615</v>
      </c>
      <c r="D27" s="29">
        <f>SUM(B27+'[1]SUM JUL 2011'!D27)</f>
        <v>162916.47</v>
      </c>
      <c r="E27" s="29">
        <f>SUM(C27+'[1]SUM JUL 2011'!E27)</f>
        <v>164516</v>
      </c>
    </row>
    <row r="28" spans="1:5" ht="15.75">
      <c r="A28" s="95" t="s">
        <v>12</v>
      </c>
      <c r="B28" s="32">
        <f>SUM('[1]9% AUG'!B28+'[1]0% AUG'!B28+'[1]17% AUG'!B28)</f>
        <v>-948</v>
      </c>
      <c r="C28" s="32">
        <v>-817.92</v>
      </c>
      <c r="D28" s="34">
        <f>SUM(B28+'[1]SUM JUL 2011'!D28)</f>
        <v>-5004.07</v>
      </c>
      <c r="E28" s="34">
        <f>SUM(C28+'[1]SUM JUL 2011'!E28)</f>
        <v>-3242.8700000000003</v>
      </c>
    </row>
    <row r="29" spans="1:5" ht="15.75">
      <c r="A29" s="101"/>
      <c r="B29" s="47"/>
      <c r="C29" s="47"/>
      <c r="D29" s="47"/>
      <c r="E29" s="47"/>
    </row>
    <row r="30" spans="1:5" ht="15.75">
      <c r="A30" s="95" t="s">
        <v>13</v>
      </c>
      <c r="B30" s="33">
        <f>10550+1868.68</f>
        <v>12418.68</v>
      </c>
      <c r="C30" s="33">
        <v>11436.28</v>
      </c>
      <c r="D30" s="34">
        <f>SUM(B30+'[1]SUM JUL 2011'!D30)</f>
        <v>167395.99999999997</v>
      </c>
      <c r="E30" s="34">
        <f>SUM(C30+'[1]SUM JUL 2011'!E30)</f>
        <v>171236</v>
      </c>
    </row>
    <row r="31" spans="1:5" ht="16.5" thickBot="1">
      <c r="A31" s="35"/>
      <c r="B31" s="35"/>
      <c r="C31" s="35"/>
      <c r="D31" s="35"/>
      <c r="E31" s="35"/>
    </row>
    <row r="32" spans="1:5" ht="16.5" thickTop="1">
      <c r="A32" s="99"/>
      <c r="B32" s="40"/>
      <c r="C32" s="40"/>
      <c r="D32" s="41"/>
      <c r="E32" s="41"/>
    </row>
    <row r="33" spans="1:5" ht="15.75">
      <c r="A33" s="102" t="s">
        <v>14</v>
      </c>
      <c r="B33" s="103">
        <f>B24+B27+B28+B30</f>
        <v>55549764.42</v>
      </c>
      <c r="C33" s="103">
        <v>58377398.080000006</v>
      </c>
      <c r="D33" s="103">
        <f>D24+D27+D28+D30</f>
        <v>445053676.39000005</v>
      </c>
      <c r="E33" s="103">
        <f>E24+E27+E28+E30</f>
        <v>453613470.157</v>
      </c>
    </row>
    <row r="34" ht="12.75">
      <c r="A34" s="90"/>
    </row>
    <row r="35" spans="1:5" ht="12.75">
      <c r="A35" s="104" t="s">
        <v>82</v>
      </c>
      <c r="B35" s="105"/>
      <c r="C35" s="105"/>
      <c r="D35" s="105"/>
      <c r="E35" s="105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62" t="s">
        <v>1</v>
      </c>
      <c r="B1" s="54"/>
      <c r="C1" s="54"/>
      <c r="D1" s="54"/>
      <c r="E1" s="54"/>
      <c r="F1" s="54"/>
      <c r="G1" s="54"/>
      <c r="H1" s="54"/>
      <c r="I1" s="54"/>
      <c r="J1" s="13"/>
    </row>
    <row r="2" spans="1:10" ht="15">
      <c r="A2" s="66" t="s">
        <v>15</v>
      </c>
      <c r="B2" s="66"/>
      <c r="C2" s="66"/>
      <c r="D2" s="77"/>
      <c r="E2" s="66"/>
      <c r="F2" s="66"/>
      <c r="G2" s="66"/>
      <c r="H2" s="66"/>
      <c r="I2" s="66"/>
      <c r="J2" s="13"/>
    </row>
    <row r="3" spans="1:10" ht="15">
      <c r="A3" s="62"/>
      <c r="B3" s="54"/>
      <c r="C3" s="54"/>
      <c r="D3" s="54"/>
      <c r="E3" s="54"/>
      <c r="F3" s="54"/>
      <c r="G3" s="54"/>
      <c r="H3" s="54"/>
      <c r="I3" s="54"/>
      <c r="J3" s="13"/>
    </row>
    <row r="4" spans="1:10" s="11" customFormat="1" ht="15">
      <c r="A4" s="78"/>
      <c r="B4" s="78" t="s">
        <v>80</v>
      </c>
      <c r="C4" s="78"/>
      <c r="D4" s="78" t="s">
        <v>81</v>
      </c>
      <c r="E4" s="78" t="s">
        <v>19</v>
      </c>
      <c r="F4" s="78" t="s">
        <v>68</v>
      </c>
      <c r="G4" s="89"/>
      <c r="H4" s="78" t="s">
        <v>65</v>
      </c>
      <c r="I4" s="78"/>
      <c r="J4" s="14"/>
    </row>
    <row r="5" spans="1:10" ht="15">
      <c r="A5" s="62" t="s">
        <v>16</v>
      </c>
      <c r="B5" s="79"/>
      <c r="C5" s="80">
        <f>'[2]9% AUG'!C5+'[2]0% AUG'!C5+'[2]17% AUG'!C5</f>
        <v>299881249</v>
      </c>
      <c r="D5" s="79"/>
      <c r="E5" s="80">
        <v>314413177</v>
      </c>
      <c r="F5" s="79"/>
      <c r="G5" s="80">
        <f>'[2]SUM JUL 11'!G5+C5</f>
        <v>2247144299</v>
      </c>
      <c r="H5" s="79"/>
      <c r="I5" s="80">
        <f>'[2]SUM JUL 11'!I5+E5</f>
        <v>2330702319</v>
      </c>
      <c r="J5" s="13"/>
    </row>
    <row r="6" spans="1:10" ht="15">
      <c r="A6" s="54"/>
      <c r="B6" s="79"/>
      <c r="C6" s="80"/>
      <c r="D6" s="79"/>
      <c r="E6" s="80"/>
      <c r="F6" s="79"/>
      <c r="G6" s="80"/>
      <c r="H6" s="79"/>
      <c r="I6" s="80"/>
      <c r="J6" s="13"/>
    </row>
    <row r="7" spans="1:10" ht="15">
      <c r="A7" s="62" t="s">
        <v>17</v>
      </c>
      <c r="B7" s="79">
        <f>'[2]9% AUG'!B7+'[2]0% AUG'!B7+'[2]17% AUG'!B7</f>
        <v>23035091</v>
      </c>
      <c r="C7" s="80"/>
      <c r="D7" s="79">
        <v>24575005</v>
      </c>
      <c r="E7" s="80"/>
      <c r="F7" s="79">
        <f>'[2]SUM JUL 11'!F7+B7</f>
        <v>174841180</v>
      </c>
      <c r="G7" s="80"/>
      <c r="H7" s="79">
        <f>'[2]SUM JUL 11'!H7+D7</f>
        <v>195900182</v>
      </c>
      <c r="I7" s="80"/>
      <c r="J7" s="13"/>
    </row>
    <row r="8" spans="1:10" ht="15">
      <c r="A8" s="54" t="s">
        <v>18</v>
      </c>
      <c r="B8" s="79">
        <f>'[2]9% AUG'!B8+'[2]0% AUG'!B8+'[2]17% AUG'!B8</f>
        <v>0</v>
      </c>
      <c r="C8" s="80"/>
      <c r="D8" s="79">
        <v>0</v>
      </c>
      <c r="E8" s="80"/>
      <c r="F8" s="79">
        <f>'[2]SUM JUL 11'!F8+B8</f>
        <v>0</v>
      </c>
      <c r="G8" s="80"/>
      <c r="H8" s="79">
        <f>'[2]SUM JUL 11'!H8+D8</f>
        <v>0</v>
      </c>
      <c r="I8" s="80"/>
      <c r="J8" s="13"/>
    </row>
    <row r="9" spans="1:10" ht="15">
      <c r="A9" s="62"/>
      <c r="B9" s="79" t="s">
        <v>19</v>
      </c>
      <c r="C9" s="80">
        <f>B7+B8</f>
        <v>23035091</v>
      </c>
      <c r="D9" s="79" t="s">
        <v>19</v>
      </c>
      <c r="E9" s="80">
        <v>24575005</v>
      </c>
      <c r="F9" s="79" t="s">
        <v>19</v>
      </c>
      <c r="G9" s="80">
        <f>F7+F8</f>
        <v>174841180</v>
      </c>
      <c r="H9" s="79" t="s">
        <v>19</v>
      </c>
      <c r="I9" s="80">
        <f>H7+H8</f>
        <v>195900182</v>
      </c>
      <c r="J9" s="13"/>
    </row>
    <row r="10" spans="1:10" ht="15">
      <c r="A10" s="54" t="s">
        <v>20</v>
      </c>
      <c r="B10" s="79"/>
      <c r="C10" s="80" t="s">
        <v>19</v>
      </c>
      <c r="D10" s="79"/>
      <c r="E10" s="80" t="s">
        <v>19</v>
      </c>
      <c r="F10" s="79"/>
      <c r="G10" s="80" t="s">
        <v>19</v>
      </c>
      <c r="H10" s="79"/>
      <c r="I10" s="80" t="s">
        <v>19</v>
      </c>
      <c r="J10" s="13"/>
    </row>
    <row r="11" spans="1:10" ht="15">
      <c r="A11" s="78" t="s">
        <v>21</v>
      </c>
      <c r="B11" s="81"/>
      <c r="C11" s="82">
        <f>C5-C9</f>
        <v>276846158</v>
      </c>
      <c r="D11" s="81"/>
      <c r="E11" s="82">
        <v>289838172</v>
      </c>
      <c r="F11" s="81" t="s">
        <v>19</v>
      </c>
      <c r="G11" s="82">
        <f>G5-G9</f>
        <v>2072303119</v>
      </c>
      <c r="H11" s="81" t="s">
        <v>19</v>
      </c>
      <c r="I11" s="82">
        <f>I5-I9</f>
        <v>2134802137</v>
      </c>
      <c r="J11" s="13"/>
    </row>
    <row r="12" spans="1:10" ht="15">
      <c r="A12" s="54" t="s">
        <v>22</v>
      </c>
      <c r="B12" s="79"/>
      <c r="C12" s="80"/>
      <c r="D12" s="79"/>
      <c r="E12" s="80"/>
      <c r="F12" s="79"/>
      <c r="G12" s="80"/>
      <c r="H12" s="79"/>
      <c r="I12" s="80"/>
      <c r="J12" s="13"/>
    </row>
    <row r="13" spans="1:10" ht="15">
      <c r="A13" s="54" t="s">
        <v>23</v>
      </c>
      <c r="B13" s="79">
        <f>'[2]9% AUG'!B13+'[2]0% AUG'!B13+'[2]17% AUG'!B13</f>
        <v>311117</v>
      </c>
      <c r="C13" s="80"/>
      <c r="D13" s="79">
        <v>309530</v>
      </c>
      <c r="E13" s="80"/>
      <c r="F13" s="79">
        <f>'[2]SUM JUL 11'!F13+B13</f>
        <v>2386757</v>
      </c>
      <c r="G13" s="80"/>
      <c r="H13" s="79">
        <f>'[2]SUM JUL 11'!H13+D13</f>
        <v>2447570</v>
      </c>
      <c r="I13" s="80"/>
      <c r="J13" s="13"/>
    </row>
    <row r="14" spans="1:10" ht="15">
      <c r="A14" s="62" t="s">
        <v>24</v>
      </c>
      <c r="B14" s="79" t="s">
        <v>19</v>
      </c>
      <c r="C14" s="80">
        <f>B13</f>
        <v>311117</v>
      </c>
      <c r="D14" s="79" t="s">
        <v>19</v>
      </c>
      <c r="E14" s="80">
        <v>309530</v>
      </c>
      <c r="F14" s="79" t="s">
        <v>19</v>
      </c>
      <c r="G14" s="80">
        <f>F13</f>
        <v>2386757</v>
      </c>
      <c r="H14" s="79" t="s">
        <v>19</v>
      </c>
      <c r="I14" s="80">
        <f>H13</f>
        <v>2447570</v>
      </c>
      <c r="J14" s="13"/>
    </row>
    <row r="15" spans="1:10" ht="15">
      <c r="A15" s="54" t="s">
        <v>25</v>
      </c>
      <c r="B15" s="79">
        <f>'[2]9% AUG'!B15+'[2]0% AUG'!B15+'[2]17% AUG'!B15</f>
        <v>8182469</v>
      </c>
      <c r="C15" s="80"/>
      <c r="D15" s="79">
        <v>8546013</v>
      </c>
      <c r="E15" s="80"/>
      <c r="F15" s="79">
        <f>'[2]SUM JUL 11'!F15+B15</f>
        <v>61174825</v>
      </c>
      <c r="G15" s="80"/>
      <c r="H15" s="79">
        <f>'[2]SUM JUL 11'!H15+D15</f>
        <v>62926130</v>
      </c>
      <c r="I15" s="80"/>
      <c r="J15" s="13"/>
    </row>
    <row r="16" spans="1:10" ht="15">
      <c r="A16" s="62"/>
      <c r="B16" s="79"/>
      <c r="C16" s="80">
        <f>C14+B15</f>
        <v>8493586</v>
      </c>
      <c r="D16" s="79"/>
      <c r="E16" s="80">
        <v>8855543</v>
      </c>
      <c r="F16" s="79"/>
      <c r="G16" s="80">
        <f>G14+F15</f>
        <v>63561582</v>
      </c>
      <c r="H16" s="79"/>
      <c r="I16" s="80">
        <f>I14+H15</f>
        <v>65373700</v>
      </c>
      <c r="J16" s="13"/>
    </row>
    <row r="17" spans="1:10" ht="15">
      <c r="A17" s="78" t="s">
        <v>26</v>
      </c>
      <c r="B17" s="81"/>
      <c r="C17" s="82">
        <f>C11-C16</f>
        <v>268352572</v>
      </c>
      <c r="D17" s="81"/>
      <c r="E17" s="82">
        <v>280982629</v>
      </c>
      <c r="F17" s="81"/>
      <c r="G17" s="82">
        <f>G11-G16</f>
        <v>2008741537</v>
      </c>
      <c r="H17" s="81"/>
      <c r="I17" s="82">
        <f>I11-I16</f>
        <v>2069428437</v>
      </c>
      <c r="J17" s="13"/>
    </row>
    <row r="18" spans="1:10" ht="15">
      <c r="A18" s="62" t="s">
        <v>27</v>
      </c>
      <c r="B18" s="79"/>
      <c r="C18" s="80"/>
      <c r="D18" s="79"/>
      <c r="E18" s="80"/>
      <c r="F18" s="79"/>
      <c r="G18" s="80"/>
      <c r="H18" s="79"/>
      <c r="I18" s="80"/>
      <c r="J18" s="13"/>
    </row>
    <row r="19" spans="1:10" ht="15">
      <c r="A19" s="54" t="s">
        <v>28</v>
      </c>
      <c r="B19" s="79">
        <f>'[2]9% AUG'!B19+'[2]0% AUG'!B19+'[2]17% AUG'!B19</f>
        <v>238023</v>
      </c>
      <c r="C19" s="80"/>
      <c r="D19" s="79">
        <v>277745</v>
      </c>
      <c r="E19" s="80"/>
      <c r="F19" s="79">
        <f>'[2]SUM JUL 11'!F19+B19</f>
        <v>3161304</v>
      </c>
      <c r="G19" s="80"/>
      <c r="H19" s="79">
        <f>'[2]SUM JUL 11'!H19+D19</f>
        <v>3074851</v>
      </c>
      <c r="I19" s="80"/>
      <c r="J19" s="13"/>
    </row>
    <row r="20" spans="1:10" ht="15">
      <c r="A20" s="54" t="s">
        <v>77</v>
      </c>
      <c r="B20" s="79">
        <f>'[2]9% AUG'!B20+'[2]0% AUG'!B20+'[2]17% AUG'!B20</f>
        <v>0</v>
      </c>
      <c r="C20" s="80"/>
      <c r="D20" s="79">
        <v>0</v>
      </c>
      <c r="E20" s="80"/>
      <c r="F20" s="79">
        <f>'[2]SUM JUL 11'!F20+B20</f>
        <v>0</v>
      </c>
      <c r="G20" s="80"/>
      <c r="H20" s="79">
        <f>'[2]SUM JUL 11'!H20+D20</f>
        <v>0</v>
      </c>
      <c r="I20" s="80"/>
      <c r="J20" s="13"/>
    </row>
    <row r="21" spans="1:10" ht="15">
      <c r="A21" s="62" t="s">
        <v>29</v>
      </c>
      <c r="B21" s="79">
        <f>'[2]9% AUG'!B21+'[2]0% AUG'!B21+'[2]17% AUG'!B21</f>
        <v>191</v>
      </c>
      <c r="C21" s="80"/>
      <c r="D21" s="79">
        <v>1364</v>
      </c>
      <c r="E21" s="80"/>
      <c r="F21" s="79">
        <f>'[2]SUM JUL 11'!F21+B21</f>
        <v>16950</v>
      </c>
      <c r="G21" s="80"/>
      <c r="H21" s="79">
        <f>'[2]SUM JUL 11'!H21+D21</f>
        <v>22429</v>
      </c>
      <c r="I21" s="80"/>
      <c r="J21" s="13"/>
    </row>
    <row r="22" spans="1:10" ht="15.75">
      <c r="A22" s="54" t="s">
        <v>78</v>
      </c>
      <c r="B22" s="79">
        <f>'[2]9% AUG'!B22+'[2]0% AUG'!B22+'[2]17% AUG'!B22</f>
        <v>598426</v>
      </c>
      <c r="C22" s="80"/>
      <c r="D22" s="79">
        <v>633156</v>
      </c>
      <c r="E22" s="80"/>
      <c r="F22" s="79">
        <f>'[2]SUM JUL 11'!F22+B22</f>
        <v>3504947</v>
      </c>
      <c r="G22" s="80"/>
      <c r="H22" s="79">
        <f>'[2]SUM JUL 11'!H22+D22</f>
        <v>3564080</v>
      </c>
      <c r="I22" s="80"/>
      <c r="J22" s="15"/>
    </row>
    <row r="23" spans="1:10" s="17" customFormat="1" ht="15">
      <c r="A23" s="62" t="s">
        <v>30</v>
      </c>
      <c r="B23" s="79">
        <f>'[2]9% AUG'!B23+'[2]0% AUG'!B23+'[2]17% AUG'!B23</f>
        <v>2901076</v>
      </c>
      <c r="C23" s="80"/>
      <c r="D23" s="79">
        <v>49366</v>
      </c>
      <c r="E23" s="80"/>
      <c r="F23" s="79">
        <f>'[2]SUM JUL 11'!F23+B23</f>
        <v>4493789</v>
      </c>
      <c r="G23" s="80"/>
      <c r="H23" s="79">
        <f>'[2]SUM JUL 11'!H23+D23</f>
        <v>3987533</v>
      </c>
      <c r="I23" s="80"/>
      <c r="J23" s="16"/>
    </row>
    <row r="24" spans="1:17" ht="15">
      <c r="A24" s="62" t="s">
        <v>31</v>
      </c>
      <c r="B24" s="79">
        <f>'[2]9% AUG'!B24+'[2]0% AUG'!B24+'[2]17% AUG'!B24</f>
        <v>571182</v>
      </c>
      <c r="C24" s="80"/>
      <c r="D24" s="79">
        <v>846929</v>
      </c>
      <c r="E24" s="80"/>
      <c r="F24" s="79">
        <f>'[2]SUM JUL 11'!F24+B24</f>
        <v>4520654</v>
      </c>
      <c r="G24" s="80"/>
      <c r="H24" s="79">
        <f>'[2]SUM JUL 11'!H24+D24</f>
        <v>6161842</v>
      </c>
      <c r="I24" s="80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62" t="s">
        <v>32</v>
      </c>
      <c r="B25" s="79">
        <f>'[2]9% AUG'!B25+'[2]0% AUG'!B25+'[2]17% AUG'!B25</f>
        <v>176485</v>
      </c>
      <c r="C25" s="80"/>
      <c r="D25" s="79">
        <v>127452</v>
      </c>
      <c r="E25" s="80"/>
      <c r="F25" s="79">
        <f>'[2]SUM JUL 11'!F25+B25</f>
        <v>1516752</v>
      </c>
      <c r="G25" s="80"/>
      <c r="H25" s="79">
        <f>'[2]SUM JUL 11'!H25+D25</f>
        <v>1809633</v>
      </c>
      <c r="I25" s="80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62"/>
      <c r="B26" s="79"/>
      <c r="C26" s="80"/>
      <c r="D26" s="79"/>
      <c r="E26" s="80"/>
      <c r="F26" s="79"/>
      <c r="G26" s="80"/>
      <c r="H26" s="79"/>
      <c r="I26" s="80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54" t="s">
        <v>7</v>
      </c>
      <c r="B27" s="79"/>
      <c r="C27" s="80">
        <f>B19+B20+B21+B22+B23+B24+B25</f>
        <v>4485383</v>
      </c>
      <c r="D27" s="79"/>
      <c r="E27" s="80">
        <v>1936012</v>
      </c>
      <c r="F27" s="79"/>
      <c r="G27" s="80">
        <f>F19+F20+F21+F22+F23+F24+F25</f>
        <v>17214396</v>
      </c>
      <c r="H27" s="79"/>
      <c r="I27" s="80">
        <f>H19+H20+H21+H22+H23+H24+H25</f>
        <v>18620368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62"/>
      <c r="B28" s="79"/>
      <c r="C28" s="80" t="s">
        <v>19</v>
      </c>
      <c r="D28" s="79"/>
      <c r="E28" s="80" t="s">
        <v>19</v>
      </c>
      <c r="F28" s="79"/>
      <c r="G28" s="80" t="s">
        <v>19</v>
      </c>
      <c r="H28" s="79"/>
      <c r="I28" s="80" t="s">
        <v>19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78" t="s">
        <v>33</v>
      </c>
      <c r="B29" s="81"/>
      <c r="C29" s="82">
        <f>C17-C27</f>
        <v>263867189</v>
      </c>
      <c r="D29" s="81"/>
      <c r="E29" s="82">
        <v>279046617</v>
      </c>
      <c r="F29" s="81"/>
      <c r="G29" s="82">
        <f>G17-G27</f>
        <v>1991527141</v>
      </c>
      <c r="H29" s="81"/>
      <c r="I29" s="82">
        <f>I17-I27</f>
        <v>2050808069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83" t="s">
        <v>19</v>
      </c>
      <c r="B30" s="84" t="s">
        <v>19</v>
      </c>
      <c r="C30" s="85"/>
      <c r="D30" s="84" t="s">
        <v>19</v>
      </c>
      <c r="E30" s="85"/>
      <c r="F30" s="84"/>
      <c r="G30" s="85"/>
      <c r="H30" s="84"/>
      <c r="I30" s="85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54" t="s">
        <v>75</v>
      </c>
      <c r="B31" s="79"/>
      <c r="C31" s="80">
        <f>'[2]9% AUG'!C31+'[2]0% AUG'!C31+'[2]17% AUG'!C31</f>
        <v>130116975</v>
      </c>
      <c r="D31" s="79"/>
      <c r="E31" s="80">
        <v>133090800</v>
      </c>
      <c r="F31" s="79"/>
      <c r="G31" s="80">
        <f>'[2]SUM JUL 11'!G31+C31</f>
        <v>1047980304</v>
      </c>
      <c r="H31" s="79"/>
      <c r="I31" s="80">
        <f>'[2]SUM JUL 11'!I31+E31</f>
        <v>1044155127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62" t="s">
        <v>34</v>
      </c>
      <c r="B32" s="79">
        <f>'[2]9% AUG'!B32+'[2]0% AUG'!B32+'[2]17% AUG'!B32</f>
        <v>10268236</v>
      </c>
      <c r="C32" s="80"/>
      <c r="D32" s="79">
        <v>9682382</v>
      </c>
      <c r="E32" s="80"/>
      <c r="F32" s="79">
        <f>'[2]SUM JUL 11'!F32+B32</f>
        <v>82488813</v>
      </c>
      <c r="G32" s="80"/>
      <c r="H32" s="79">
        <f>'[2]SUM JUL 11'!H32+D32</f>
        <v>91048846</v>
      </c>
      <c r="I32" s="80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62" t="s">
        <v>35</v>
      </c>
      <c r="B33" s="79">
        <f>'[2]9% AUG'!B33+'[2]0% AUG'!B33+'[2]17% AUG'!B33</f>
        <v>40357</v>
      </c>
      <c r="C33" s="80"/>
      <c r="D33" s="79">
        <v>92619</v>
      </c>
      <c r="E33" s="80"/>
      <c r="F33" s="79">
        <f>'[2]SUM JUL 11'!F33+B33</f>
        <v>249024</v>
      </c>
      <c r="G33" s="80"/>
      <c r="H33" s="79">
        <f>'[2]SUM JUL 11'!H33+D33</f>
        <v>666354</v>
      </c>
      <c r="I33" s="80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62" t="s">
        <v>36</v>
      </c>
      <c r="B34" s="79">
        <f>'[2]9% AUG'!B34+'[2]0% AUG'!B34+'[2]17% AUG'!B34</f>
        <v>0</v>
      </c>
      <c r="C34" s="80"/>
      <c r="D34" s="79">
        <v>0</v>
      </c>
      <c r="E34" s="80"/>
      <c r="F34" s="79">
        <f>'[2]SUM JUL 11'!F34+B34</f>
        <v>0</v>
      </c>
      <c r="G34" s="80"/>
      <c r="H34" s="79">
        <f>'[2]SUM JUL 11'!H34+D34</f>
        <v>0</v>
      </c>
      <c r="I34" s="80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62" t="s">
        <v>37</v>
      </c>
      <c r="B35" s="79">
        <f>'[2]9% AUG'!B35+'[2]0% AUG'!B35+'[2]17% AUG'!B35</f>
        <v>27585366</v>
      </c>
      <c r="C35" s="80"/>
      <c r="D35" s="79">
        <v>24920999</v>
      </c>
      <c r="E35" s="80"/>
      <c r="F35" s="79">
        <f>'[2]SUM JUL 11'!F35+B35</f>
        <v>196039306</v>
      </c>
      <c r="G35" s="80"/>
      <c r="H35" s="79">
        <f>'[2]SUM JUL 11'!H35+D35</f>
        <v>180796270</v>
      </c>
      <c r="I35" s="80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62" t="s">
        <v>24</v>
      </c>
      <c r="B36" s="79"/>
      <c r="C36" s="80">
        <f>B32+B33+B34+B35</f>
        <v>37893959</v>
      </c>
      <c r="D36" s="79"/>
      <c r="E36" s="80">
        <v>34696000</v>
      </c>
      <c r="F36" s="79"/>
      <c r="G36" s="80">
        <f>F32+F33+F34+F35</f>
        <v>278777143</v>
      </c>
      <c r="H36" s="79"/>
      <c r="I36" s="80">
        <f>H32+H33+H34+H35</f>
        <v>272511470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62" t="s">
        <v>76</v>
      </c>
      <c r="B37" s="79">
        <f>'[2]9% AUG'!B37+'[2]0% AUG'!B37+'[2]17% AUG'!B37</f>
        <v>1816032</v>
      </c>
      <c r="C37" s="80"/>
      <c r="D37" s="79">
        <v>1942269</v>
      </c>
      <c r="E37" s="80"/>
      <c r="F37" s="79">
        <f>'[2]SUM JUL 11'!F37+B37</f>
        <v>15174307</v>
      </c>
      <c r="G37" s="80"/>
      <c r="H37" s="79">
        <f>'[2]SUM JUL 11'!H37+D37</f>
        <v>15225994</v>
      </c>
      <c r="I37" s="80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54"/>
      <c r="B38" s="79" t="s">
        <v>19</v>
      </c>
      <c r="C38" s="80"/>
      <c r="D38" s="79" t="s">
        <v>19</v>
      </c>
      <c r="E38" s="80"/>
      <c r="F38" s="79" t="s">
        <v>19</v>
      </c>
      <c r="G38" s="80"/>
      <c r="H38" s="79" t="s">
        <v>19</v>
      </c>
      <c r="I38" s="80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78" t="s">
        <v>38</v>
      </c>
      <c r="B39" s="81"/>
      <c r="C39" s="82">
        <f>SUM((C31)-(C36+B37))</f>
        <v>90406984</v>
      </c>
      <c r="D39" s="81"/>
      <c r="E39" s="82">
        <v>96452531</v>
      </c>
      <c r="F39" s="81"/>
      <c r="G39" s="82">
        <f>SUM((G31)-(G36+F37))</f>
        <v>754028854</v>
      </c>
      <c r="H39" s="81"/>
      <c r="I39" s="82">
        <f>SUM((I31)-(I36+H37))</f>
        <v>756417663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54" t="s">
        <v>39</v>
      </c>
      <c r="B40" s="79">
        <f>'[2]9% AUG'!B40+'[2]0% AUG'!B40+'[2]17% AUG'!B40</f>
        <v>2811372</v>
      </c>
      <c r="C40" s="80"/>
      <c r="D40" s="79">
        <v>2865321</v>
      </c>
      <c r="E40" s="80"/>
      <c r="F40" s="79">
        <f>'[2]SUM JUL 11'!F40+B40</f>
        <v>25782684</v>
      </c>
      <c r="G40" s="80"/>
      <c r="H40" s="79">
        <f>'[2]SUM JUL 11'!H40+D40</f>
        <v>26094473</v>
      </c>
      <c r="I40" s="80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54" t="s">
        <v>40</v>
      </c>
      <c r="B41" s="79">
        <f>'[2]9% AUG'!B41+'[2]0% AUG'!B41+'[2]17% AUG'!B41</f>
        <v>0</v>
      </c>
      <c r="C41" s="80"/>
      <c r="D41" s="79">
        <v>0</v>
      </c>
      <c r="E41" s="80"/>
      <c r="F41" s="79">
        <f>'[2]SUM JUL 11'!F41+B41</f>
        <v>625</v>
      </c>
      <c r="G41" s="80"/>
      <c r="H41" s="79">
        <f>'[2]SUM JUL 11'!H41+D41</f>
        <v>0</v>
      </c>
      <c r="I41" s="80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62"/>
      <c r="B42" s="79" t="s">
        <v>19</v>
      </c>
      <c r="C42" s="80"/>
      <c r="D42" s="79" t="s">
        <v>19</v>
      </c>
      <c r="E42" s="80"/>
      <c r="F42" s="79" t="s">
        <v>19</v>
      </c>
      <c r="G42" s="80"/>
      <c r="H42" s="79" t="s">
        <v>19</v>
      </c>
      <c r="I42" s="80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54" t="s">
        <v>7</v>
      </c>
      <c r="B43" s="79">
        <f>B40+B41</f>
        <v>2811372</v>
      </c>
      <c r="C43" s="80"/>
      <c r="D43" s="79">
        <v>2865321</v>
      </c>
      <c r="E43" s="80"/>
      <c r="F43" s="79">
        <f>F40+F41</f>
        <v>25783309</v>
      </c>
      <c r="G43" s="80"/>
      <c r="H43" s="79">
        <f>H40+H41</f>
        <v>26094473</v>
      </c>
      <c r="I43" s="80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78" t="s">
        <v>79</v>
      </c>
      <c r="B44" s="81"/>
      <c r="C44" s="82">
        <f>C39-B43</f>
        <v>87595612</v>
      </c>
      <c r="D44" s="81"/>
      <c r="E44" s="82">
        <v>93587210</v>
      </c>
      <c r="F44" s="81"/>
      <c r="G44" s="82">
        <f>G39-F43</f>
        <v>728245545</v>
      </c>
      <c r="H44" s="81"/>
      <c r="I44" s="82">
        <f>I39-H43</f>
        <v>730323190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86"/>
      <c r="B45" s="84"/>
      <c r="C45" s="85"/>
      <c r="D45" s="84"/>
      <c r="E45" s="85"/>
      <c r="F45" s="84"/>
      <c r="G45" s="85"/>
      <c r="H45" s="84"/>
      <c r="I45" s="85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78" t="s">
        <v>41</v>
      </c>
      <c r="B46" s="81"/>
      <c r="C46" s="82">
        <f>C29+C44</f>
        <v>351462801</v>
      </c>
      <c r="D46" s="81"/>
      <c r="E46" s="82">
        <v>372633827</v>
      </c>
      <c r="F46" s="81"/>
      <c r="G46" s="82">
        <f>G29+G44</f>
        <v>2719772686</v>
      </c>
      <c r="H46" s="81"/>
      <c r="I46" s="82">
        <f>I29+I44</f>
        <v>2781131259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86"/>
      <c r="B47" s="84"/>
      <c r="C47" s="85"/>
      <c r="D47" s="84"/>
      <c r="E47" s="85"/>
      <c r="F47" s="84"/>
      <c r="G47" s="85"/>
      <c r="H47" s="84"/>
      <c r="I47" s="85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62" t="s">
        <v>66</v>
      </c>
      <c r="B48" s="79"/>
      <c r="C48" s="80">
        <f>'[2]9% AUG'!C48+'[2]0% AUG'!C48+'[2]17% AUG'!C48</f>
        <v>262396</v>
      </c>
      <c r="D48" s="79"/>
      <c r="E48" s="80">
        <v>257632</v>
      </c>
      <c r="F48" s="79"/>
      <c r="G48" s="80">
        <f>'[2]SUM JUL 11'!G48+C48</f>
        <v>2138464</v>
      </c>
      <c r="H48" s="79"/>
      <c r="I48" s="80">
        <f>'[2]SUM JUL 11'!I48+E48</f>
        <v>3333101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54" t="s">
        <v>67</v>
      </c>
      <c r="B49" s="79"/>
      <c r="C49" s="80">
        <f>'[2]9% AUG'!C49+'[2]0% AUG'!C49+'[2]17% AUG'!C49</f>
        <v>-24855269</v>
      </c>
      <c r="D49" s="79"/>
      <c r="E49" s="80">
        <v>-29372813</v>
      </c>
      <c r="F49" s="79"/>
      <c r="G49" s="80">
        <f>'[2]SUM JUL 11'!G49+C49</f>
        <v>-103150052</v>
      </c>
      <c r="H49" s="79"/>
      <c r="I49" s="80">
        <f>'[2]SUM JUL 11'!I49+E49</f>
        <v>-115317247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87" t="s">
        <v>42</v>
      </c>
      <c r="B50" s="81"/>
      <c r="C50" s="82">
        <f>C48+C49</f>
        <v>-24592873</v>
      </c>
      <c r="D50" s="81"/>
      <c r="E50" s="82">
        <v>-29115181</v>
      </c>
      <c r="F50" s="81"/>
      <c r="G50" s="82">
        <f>G48+G49</f>
        <v>-101011588</v>
      </c>
      <c r="H50" s="81"/>
      <c r="I50" s="82">
        <f>I48+I49</f>
        <v>-111984146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86"/>
      <c r="B51" s="84"/>
      <c r="C51" s="85"/>
      <c r="D51" s="84"/>
      <c r="E51" s="85"/>
      <c r="F51" s="84"/>
      <c r="G51" s="85"/>
      <c r="H51" s="84"/>
      <c r="I51" s="85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78" t="s">
        <v>43</v>
      </c>
      <c r="B52" s="81"/>
      <c r="C52" s="82">
        <f>C46+C50</f>
        <v>326869928</v>
      </c>
      <c r="D52" s="81"/>
      <c r="E52" s="82">
        <v>343518646</v>
      </c>
      <c r="F52" s="81"/>
      <c r="G52" s="82">
        <f>G46+G50</f>
        <v>2618761098</v>
      </c>
      <c r="H52" s="81"/>
      <c r="I52" s="82">
        <f>I46+I50</f>
        <v>2669147113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86"/>
      <c r="B53" s="84"/>
      <c r="C53" s="85"/>
      <c r="D53" s="84"/>
      <c r="E53" s="85"/>
      <c r="F53" s="84"/>
      <c r="G53" s="85"/>
      <c r="H53" s="84"/>
      <c r="I53" s="85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62" t="s">
        <v>44</v>
      </c>
      <c r="B54" s="79"/>
      <c r="C54" s="80">
        <f>'[2]9% AUG'!C54+'[2]0% AUG'!C54+'[2]17% AUG'!C54</f>
        <v>337489</v>
      </c>
      <c r="D54" s="79"/>
      <c r="E54" s="80">
        <v>351589</v>
      </c>
      <c r="F54" s="79"/>
      <c r="G54" s="80">
        <f>'[2]SUM JUL 11'!G54+C54</f>
        <v>1811651</v>
      </c>
      <c r="H54" s="79"/>
      <c r="I54" s="80">
        <f>'[2]SUM JUL 11'!I54+E54</f>
        <v>1829487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54" t="s">
        <v>12</v>
      </c>
      <c r="B55" s="79"/>
      <c r="C55" s="80">
        <f>'[2]9% AUG'!C55+'[2]0% AUG'!C55+'[2]17% AUG'!C55</f>
        <v>-10533</v>
      </c>
      <c r="D55" s="79"/>
      <c r="E55" s="80">
        <v>-9088</v>
      </c>
      <c r="F55" s="79"/>
      <c r="G55" s="80">
        <f>'[2]SUM JUL 11'!G55+C55</f>
        <v>-55600</v>
      </c>
      <c r="H55" s="79"/>
      <c r="I55" s="80">
        <f>'[2]SUM JUL 11'!I55+E55</f>
        <v>-36032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106" t="s">
        <v>45</v>
      </c>
      <c r="B56" s="107"/>
      <c r="C56" s="108">
        <f>C54+C55</f>
        <v>326956</v>
      </c>
      <c r="D56" s="107"/>
      <c r="E56" s="108">
        <v>342501</v>
      </c>
      <c r="F56" s="107"/>
      <c r="G56" s="108">
        <f>G54+G55</f>
        <v>1756051</v>
      </c>
      <c r="H56" s="107"/>
      <c r="I56" s="108">
        <f>I54+I55</f>
        <v>1793455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5">
      <c r="A58" s="66" t="s">
        <v>82</v>
      </c>
      <c r="B58" s="66"/>
      <c r="C58" s="66"/>
      <c r="D58" s="66"/>
      <c r="E58" s="66"/>
      <c r="F58" s="66"/>
      <c r="G58" s="66"/>
      <c r="H58" s="66"/>
      <c r="I58" s="66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57421875" style="0" customWidth="1"/>
  </cols>
  <sheetData>
    <row r="1" spans="1:12" ht="15">
      <c r="A1" s="48"/>
      <c r="B1" s="20"/>
      <c r="C1" s="20"/>
      <c r="D1" s="20"/>
      <c r="E1" s="20"/>
      <c r="F1" s="20"/>
      <c r="G1" s="20"/>
      <c r="H1" s="3"/>
      <c r="I1" s="3"/>
      <c r="J1" s="3"/>
      <c r="K1" s="3"/>
      <c r="L1" s="3"/>
    </row>
    <row r="2" spans="1:12" ht="15">
      <c r="A2" s="20" t="s">
        <v>46</v>
      </c>
      <c r="B2" s="21"/>
      <c r="C2" s="20"/>
      <c r="D2" s="20"/>
      <c r="E2" s="20"/>
      <c r="F2" s="20"/>
      <c r="G2" s="20"/>
      <c r="H2" s="3"/>
      <c r="I2" s="3"/>
      <c r="J2" s="3"/>
      <c r="K2" s="3"/>
      <c r="L2" s="3"/>
    </row>
    <row r="3" spans="1:12" ht="15">
      <c r="A3" s="22"/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5">
      <c r="A4" s="54"/>
      <c r="B4" s="67" t="s">
        <v>47</v>
      </c>
      <c r="C4" s="67" t="s">
        <v>48</v>
      </c>
      <c r="D4" s="67" t="s">
        <v>64</v>
      </c>
      <c r="E4" s="67" t="s">
        <v>69</v>
      </c>
      <c r="F4" s="67" t="s">
        <v>70</v>
      </c>
      <c r="G4" s="67" t="s">
        <v>49</v>
      </c>
      <c r="H4" s="12"/>
      <c r="I4" s="3"/>
      <c r="J4" s="3"/>
      <c r="K4" s="3"/>
      <c r="L4" s="3"/>
    </row>
    <row r="5" spans="1:12" ht="15">
      <c r="A5" s="54"/>
      <c r="B5" s="68"/>
      <c r="C5" s="68"/>
      <c r="D5" s="68"/>
      <c r="E5" s="68"/>
      <c r="F5" s="67" t="s">
        <v>71</v>
      </c>
      <c r="G5" s="67" t="s">
        <v>50</v>
      </c>
      <c r="H5" s="3"/>
      <c r="I5" s="3"/>
      <c r="J5" s="3"/>
      <c r="K5" s="3"/>
      <c r="L5" s="3"/>
    </row>
    <row r="6" spans="1:12" ht="15">
      <c r="A6" s="54"/>
      <c r="B6" s="68"/>
      <c r="C6" s="68"/>
      <c r="D6" s="68"/>
      <c r="E6" s="68"/>
      <c r="F6" s="67"/>
      <c r="G6" s="67" t="s">
        <v>72</v>
      </c>
      <c r="H6" s="3"/>
      <c r="I6" s="3"/>
      <c r="J6" s="3"/>
      <c r="K6" s="3"/>
      <c r="L6" s="3"/>
    </row>
    <row r="7" spans="1:12" ht="15">
      <c r="A7" s="49" t="s">
        <v>51</v>
      </c>
      <c r="B7" s="69">
        <v>333498426</v>
      </c>
      <c r="C7" s="69">
        <v>343714626</v>
      </c>
      <c r="D7" s="51">
        <v>346131271</v>
      </c>
      <c r="E7" s="51">
        <v>348627129</v>
      </c>
      <c r="F7" s="52">
        <v>0.0072107267072093004</v>
      </c>
      <c r="G7" s="53">
        <v>0.0072107267072093004</v>
      </c>
      <c r="H7" s="3"/>
      <c r="I7" s="3"/>
      <c r="J7" s="3"/>
      <c r="K7" s="3"/>
      <c r="L7" s="3"/>
    </row>
    <row r="8" spans="1:12" ht="15">
      <c r="A8" s="54" t="s">
        <v>52</v>
      </c>
      <c r="B8" s="70">
        <v>315367116</v>
      </c>
      <c r="C8" s="70">
        <v>297466020</v>
      </c>
      <c r="D8" s="55">
        <v>291460058</v>
      </c>
      <c r="E8" s="71">
        <v>293779470</v>
      </c>
      <c r="F8" s="72">
        <v>0.007957906877243537</v>
      </c>
      <c r="G8" s="56">
        <v>0.007552282756969551</v>
      </c>
      <c r="H8" s="3"/>
      <c r="I8" s="3"/>
      <c r="J8" s="3"/>
      <c r="K8" s="3"/>
      <c r="L8" s="3"/>
    </row>
    <row r="9" spans="1:12" ht="15">
      <c r="A9" s="49" t="s">
        <v>53</v>
      </c>
      <c r="B9" s="69">
        <v>313098932</v>
      </c>
      <c r="C9" s="69">
        <v>292507749</v>
      </c>
      <c r="D9" s="51">
        <v>293063529</v>
      </c>
      <c r="E9" s="51">
        <v>289643888</v>
      </c>
      <c r="F9" s="52">
        <v>-0.011668599677580488</v>
      </c>
      <c r="G9" s="53">
        <v>0.0014996203888079848</v>
      </c>
      <c r="H9" s="3"/>
      <c r="I9" s="3"/>
      <c r="J9" s="3"/>
      <c r="K9" s="3"/>
      <c r="L9" s="3"/>
    </row>
    <row r="10" spans="1:12" ht="15">
      <c r="A10" s="54" t="s">
        <v>54</v>
      </c>
      <c r="B10" s="70">
        <v>347718116</v>
      </c>
      <c r="C10" s="70">
        <v>336494879</v>
      </c>
      <c r="D10" s="58">
        <v>356308602</v>
      </c>
      <c r="E10" s="71">
        <v>346985650</v>
      </c>
      <c r="F10" s="72">
        <v>-0.026165385701241082</v>
      </c>
      <c r="G10" s="56">
        <v>-0.006159711014639063</v>
      </c>
      <c r="H10" s="3"/>
      <c r="I10" s="3"/>
      <c r="J10" s="3"/>
      <c r="K10" s="3"/>
      <c r="L10" s="3"/>
    </row>
    <row r="11" spans="1:12" ht="15">
      <c r="A11" s="49" t="s">
        <v>55</v>
      </c>
      <c r="B11" s="69">
        <v>328365097</v>
      </c>
      <c r="C11" s="69">
        <v>318515021</v>
      </c>
      <c r="D11" s="51">
        <v>323798272</v>
      </c>
      <c r="E11" s="51">
        <v>309577819</v>
      </c>
      <c r="F11" s="52">
        <v>-0.04391763091311371</v>
      </c>
      <c r="G11" s="23">
        <v>-0.013749877191644133</v>
      </c>
      <c r="H11" s="3"/>
      <c r="I11" s="3"/>
      <c r="J11" s="3"/>
      <c r="K11" s="3"/>
      <c r="L11" s="3"/>
    </row>
    <row r="12" spans="1:12" ht="15">
      <c r="A12" s="59" t="s">
        <v>56</v>
      </c>
      <c r="B12" s="73">
        <v>355281935</v>
      </c>
      <c r="C12" s="73">
        <v>351476058</v>
      </c>
      <c r="D12" s="60">
        <v>351083373</v>
      </c>
      <c r="E12" s="71">
        <v>346287858</v>
      </c>
      <c r="F12" s="72">
        <v>-0.013659191430862777</v>
      </c>
      <c r="G12" s="56">
        <v>-0.013733648457430078</v>
      </c>
      <c r="H12" s="3"/>
      <c r="I12" s="3"/>
      <c r="J12" s="3"/>
      <c r="K12" s="3"/>
      <c r="L12" s="3"/>
    </row>
    <row r="13" spans="1:12" ht="15">
      <c r="A13" s="49" t="s">
        <v>57</v>
      </c>
      <c r="B13" s="69">
        <v>347251422</v>
      </c>
      <c r="C13" s="69">
        <v>359344317</v>
      </c>
      <c r="D13" s="61">
        <v>363783362</v>
      </c>
      <c r="E13" s="57">
        <v>356989356</v>
      </c>
      <c r="F13" s="52">
        <v>-0.018675966824453067</v>
      </c>
      <c r="G13" s="23">
        <v>-0.014506744081749323</v>
      </c>
      <c r="H13" s="3"/>
      <c r="I13" s="3"/>
      <c r="J13" s="3"/>
      <c r="K13" s="3"/>
      <c r="L13" s="3"/>
    </row>
    <row r="14" spans="1:12" ht="15">
      <c r="A14" s="62" t="s">
        <v>58</v>
      </c>
      <c r="B14" s="73">
        <v>340497005</v>
      </c>
      <c r="C14" s="73">
        <v>343897469</v>
      </c>
      <c r="D14" s="63">
        <v>343518646</v>
      </c>
      <c r="E14" s="75">
        <v>326869928</v>
      </c>
      <c r="F14" s="64">
        <v>-0.0484652527420593</v>
      </c>
      <c r="G14" s="2">
        <v>-0.01887719667252376</v>
      </c>
      <c r="H14" s="3"/>
      <c r="I14" s="3"/>
      <c r="J14" s="3"/>
      <c r="K14" s="3"/>
      <c r="L14" s="3"/>
    </row>
    <row r="15" spans="1:12" ht="15">
      <c r="A15" s="49" t="s">
        <v>59</v>
      </c>
      <c r="B15" s="69">
        <v>352709893</v>
      </c>
      <c r="C15" s="69">
        <v>354919036</v>
      </c>
      <c r="D15" s="61">
        <v>367509651</v>
      </c>
      <c r="E15" s="57"/>
      <c r="F15" s="52" t="s">
        <v>19</v>
      </c>
      <c r="G15" s="53" t="s">
        <v>19</v>
      </c>
      <c r="H15" s="3"/>
      <c r="I15" s="3"/>
      <c r="J15" s="3"/>
      <c r="K15" s="3"/>
      <c r="L15" s="3"/>
    </row>
    <row r="16" spans="1:12" ht="15">
      <c r="A16" s="62" t="s">
        <v>60</v>
      </c>
      <c r="B16" s="73">
        <v>338114863</v>
      </c>
      <c r="C16" s="73">
        <v>346410233</v>
      </c>
      <c r="D16" s="48">
        <v>350173570</v>
      </c>
      <c r="E16" s="65"/>
      <c r="F16" s="76" t="s">
        <v>19</v>
      </c>
      <c r="G16" s="2" t="s">
        <v>19</v>
      </c>
      <c r="H16" s="3"/>
      <c r="I16" s="3"/>
      <c r="J16" s="3"/>
      <c r="K16" s="3"/>
      <c r="L16" s="3"/>
    </row>
    <row r="17" spans="1:12" ht="15">
      <c r="A17" s="49" t="s">
        <v>61</v>
      </c>
      <c r="B17" s="69">
        <v>338577234</v>
      </c>
      <c r="C17" s="69">
        <v>333973024</v>
      </c>
      <c r="D17" s="61">
        <v>326676546</v>
      </c>
      <c r="E17" s="57"/>
      <c r="F17" s="52" t="s">
        <v>19</v>
      </c>
      <c r="G17" s="53" t="s">
        <v>19</v>
      </c>
      <c r="H17" s="3"/>
      <c r="I17" s="3"/>
      <c r="J17" s="3"/>
      <c r="K17" s="3"/>
      <c r="L17" s="3"/>
    </row>
    <row r="18" spans="1:12" ht="15">
      <c r="A18" s="62" t="s">
        <v>62</v>
      </c>
      <c r="B18" s="73">
        <v>340937644</v>
      </c>
      <c r="C18" s="73">
        <v>331455294</v>
      </c>
      <c r="D18" s="48">
        <v>342919940</v>
      </c>
      <c r="E18" s="65"/>
      <c r="F18" s="76" t="s">
        <v>19</v>
      </c>
      <c r="G18" s="2" t="s">
        <v>19</v>
      </c>
      <c r="H18" s="3"/>
      <c r="I18" s="3"/>
      <c r="J18" s="3"/>
      <c r="K18" s="3"/>
      <c r="L18" s="3"/>
    </row>
    <row r="19" spans="1:12" ht="15">
      <c r="A19" s="62"/>
      <c r="B19" s="74"/>
      <c r="C19" s="74"/>
      <c r="D19" s="74"/>
      <c r="E19" s="62"/>
      <c r="F19" s="62"/>
      <c r="G19" s="74"/>
      <c r="H19" s="3"/>
      <c r="I19" s="3"/>
      <c r="J19" s="3"/>
      <c r="K19" s="3"/>
      <c r="L19" s="3"/>
    </row>
    <row r="20" spans="2:12" ht="15">
      <c r="B20" s="59"/>
      <c r="C20" s="59"/>
      <c r="D20" s="59"/>
      <c r="G20" s="59"/>
      <c r="H20" s="3"/>
      <c r="I20" s="3"/>
      <c r="J20" s="3"/>
      <c r="K20" s="3"/>
      <c r="L20" s="3"/>
    </row>
    <row r="21" spans="1:12" ht="15">
      <c r="A21" s="49" t="s">
        <v>63</v>
      </c>
      <c r="B21" s="50">
        <v>4051417683</v>
      </c>
      <c r="C21" s="50">
        <v>4010173726</v>
      </c>
      <c r="D21" s="50">
        <v>4056426820</v>
      </c>
      <c r="E21" s="57">
        <v>2618761098</v>
      </c>
      <c r="F21" s="52"/>
      <c r="G21" s="50"/>
      <c r="H21" s="3"/>
      <c r="I21" s="3"/>
      <c r="J21" s="3"/>
      <c r="K21" s="3"/>
      <c r="L21" s="3"/>
    </row>
    <row r="22" spans="1:1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</row>
    <row r="23" spans="1:7" s="4" customFormat="1" ht="12.75">
      <c r="A23" s="109" t="s">
        <v>82</v>
      </c>
      <c r="B23" s="109"/>
      <c r="C23" s="109"/>
      <c r="D23" s="109"/>
      <c r="E23" s="109"/>
      <c r="F23" s="109"/>
      <c r="G23" s="109"/>
    </row>
    <row r="24" s="5" customFormat="1" ht="10.5"/>
    <row r="26" spans="1:6" ht="12.75">
      <c r="A26" s="5"/>
      <c r="B26" s="5"/>
      <c r="C26" s="5"/>
      <c r="D26" s="5"/>
      <c r="E26" s="5"/>
      <c r="F26" s="5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robing</cp:lastModifiedBy>
  <cp:lastPrinted>2011-04-18T15:02:53Z</cp:lastPrinted>
  <dcterms:created xsi:type="dcterms:W3CDTF">2004-08-17T20:48:07Z</dcterms:created>
  <dcterms:modified xsi:type="dcterms:W3CDTF">2011-09-16T13:19:09Z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