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WEB\Internet\Tax\Archives\"/>
    </mc:Choice>
  </mc:AlternateContent>
  <xr:revisionPtr revIDLastSave="0" documentId="8_{636FF6D4-C150-495F-8C5F-B31CC82B8FB6}" xr6:coauthVersionLast="47" xr6:coauthVersionMax="47" xr10:uidLastSave="{00000000-0000-0000-0000-000000000000}"/>
  <bookViews>
    <workbookView xWindow="28680" yWindow="-165" windowWidth="29040" windowHeight="15720" activeTab="2" xr2:uid="{DD8B6685-F534-4B7E-9252-F2BF3EF36B36}"/>
  </bookViews>
  <sheets>
    <sheet name="July 2026 Collections Summary" sheetId="1" r:id="rId1"/>
    <sheet name="July 2026 Gallons Summary" sheetId="2" r:id="rId2"/>
    <sheet name="July 2026 G &amp; D" sheetId="3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2" l="1"/>
  <c r="E57" i="2"/>
  <c r="C57" i="2"/>
  <c r="G57" i="2" s="1"/>
  <c r="I56" i="2"/>
  <c r="I58" i="2" s="1"/>
  <c r="E56" i="2"/>
  <c r="E58" i="2" s="1"/>
  <c r="C56" i="2"/>
  <c r="G56" i="2" s="1"/>
  <c r="G58" i="2" s="1"/>
  <c r="I51" i="2"/>
  <c r="E51" i="2"/>
  <c r="C51" i="2"/>
  <c r="G51" i="2" s="1"/>
  <c r="I50" i="2"/>
  <c r="I52" i="2" s="1"/>
  <c r="E50" i="2"/>
  <c r="E52" i="2" s="1"/>
  <c r="C50" i="2"/>
  <c r="G50" i="2" s="1"/>
  <c r="G52" i="2" s="1"/>
  <c r="H45" i="2"/>
  <c r="D45" i="2"/>
  <c r="B45" i="2"/>
  <c r="F45" i="2" s="1"/>
  <c r="H43" i="2"/>
  <c r="D43" i="2"/>
  <c r="B43" i="2"/>
  <c r="F43" i="2" s="1"/>
  <c r="H42" i="2"/>
  <c r="D42" i="2"/>
  <c r="B42" i="2"/>
  <c r="F42" i="2" s="1"/>
  <c r="H41" i="2"/>
  <c r="D41" i="2"/>
  <c r="B41" i="2"/>
  <c r="F41" i="2" s="1"/>
  <c r="H38" i="2"/>
  <c r="D38" i="2"/>
  <c r="B38" i="2"/>
  <c r="F38" i="2" s="1"/>
  <c r="H36" i="2"/>
  <c r="D36" i="2"/>
  <c r="B36" i="2"/>
  <c r="F36" i="2" s="1"/>
  <c r="H35" i="2"/>
  <c r="D35" i="2"/>
  <c r="B35" i="2"/>
  <c r="F35" i="2" s="1"/>
  <c r="H34" i="2"/>
  <c r="D34" i="2"/>
  <c r="B34" i="2"/>
  <c r="F34" i="2" s="1"/>
  <c r="H33" i="2"/>
  <c r="I37" i="2" s="1"/>
  <c r="D33" i="2"/>
  <c r="E37" i="2" s="1"/>
  <c r="E40" i="2" s="1"/>
  <c r="E46" i="2" s="1"/>
  <c r="B33" i="2"/>
  <c r="C37" i="2" s="1"/>
  <c r="C40" i="2" s="1"/>
  <c r="C46" i="2" s="1"/>
  <c r="I32" i="2"/>
  <c r="I40" i="2" s="1"/>
  <c r="I46" i="2" s="1"/>
  <c r="E32" i="2"/>
  <c r="C32" i="2"/>
  <c r="G32" i="2" s="1"/>
  <c r="H26" i="2"/>
  <c r="D26" i="2"/>
  <c r="B26" i="2"/>
  <c r="F26" i="2" s="1"/>
  <c r="H25" i="2"/>
  <c r="D25" i="2"/>
  <c r="B25" i="2"/>
  <c r="F25" i="2" s="1"/>
  <c r="H24" i="2"/>
  <c r="D24" i="2"/>
  <c r="B24" i="2"/>
  <c r="F24" i="2" s="1"/>
  <c r="H23" i="2"/>
  <c r="D23" i="2"/>
  <c r="B23" i="2"/>
  <c r="F23" i="2" s="1"/>
  <c r="H22" i="2"/>
  <c r="D22" i="2"/>
  <c r="B22" i="2"/>
  <c r="F22" i="2" s="1"/>
  <c r="H21" i="2"/>
  <c r="D21" i="2"/>
  <c r="B21" i="2"/>
  <c r="F21" i="2" s="1"/>
  <c r="H20" i="2"/>
  <c r="D20" i="2"/>
  <c r="B20" i="2"/>
  <c r="F20" i="2" s="1"/>
  <c r="H19" i="2"/>
  <c r="I28" i="2" s="1"/>
  <c r="D19" i="2"/>
  <c r="E28" i="2" s="1"/>
  <c r="B19" i="2"/>
  <c r="F19" i="2" s="1"/>
  <c r="H15" i="2"/>
  <c r="D15" i="2"/>
  <c r="B15" i="2"/>
  <c r="F15" i="2" s="1"/>
  <c r="H13" i="2"/>
  <c r="I14" i="2" s="1"/>
  <c r="I16" i="2" s="1"/>
  <c r="D13" i="2"/>
  <c r="E14" i="2" s="1"/>
  <c r="E16" i="2" s="1"/>
  <c r="B13" i="2"/>
  <c r="C14" i="2" s="1"/>
  <c r="C16" i="2" s="1"/>
  <c r="H8" i="2"/>
  <c r="D8" i="2"/>
  <c r="B8" i="2"/>
  <c r="F8" i="2" s="1"/>
  <c r="H7" i="2"/>
  <c r="I9" i="2" s="1"/>
  <c r="D7" i="2"/>
  <c r="E9" i="2" s="1"/>
  <c r="B7" i="2"/>
  <c r="C9" i="2" s="1"/>
  <c r="I5" i="2"/>
  <c r="I11" i="2" s="1"/>
  <c r="I17" i="2" s="1"/>
  <c r="E5" i="2"/>
  <c r="E11" i="2" s="1"/>
  <c r="E17" i="2" s="1"/>
  <c r="E30" i="2" s="1"/>
  <c r="E48" i="2" s="1"/>
  <c r="E54" i="2" s="1"/>
  <c r="C5" i="2"/>
  <c r="G5" i="2" s="1"/>
  <c r="E22" i="3"/>
  <c r="D22" i="3"/>
  <c r="C22" i="3"/>
  <c r="B22" i="3"/>
  <c r="I30" i="2" l="1"/>
  <c r="I48" i="2" s="1"/>
  <c r="I54" i="2" s="1"/>
  <c r="F7" i="2"/>
  <c r="G9" i="2" s="1"/>
  <c r="G11" i="2" s="1"/>
  <c r="G17" i="2" s="1"/>
  <c r="G30" i="2" s="1"/>
  <c r="F13" i="2"/>
  <c r="G14" i="2" s="1"/>
  <c r="G16" i="2" s="1"/>
  <c r="F33" i="2"/>
  <c r="G37" i="2" s="1"/>
  <c r="G40" i="2" s="1"/>
  <c r="G46" i="2" s="1"/>
  <c r="C11" i="2"/>
  <c r="C17" i="2" s="1"/>
  <c r="C28" i="2"/>
  <c r="G28" i="2" s="1"/>
  <c r="C52" i="2"/>
  <c r="C58" i="2"/>
  <c r="G48" i="2" l="1"/>
  <c r="G54" i="2" s="1"/>
  <c r="C30" i="2"/>
  <c r="C48" i="2" s="1"/>
  <c r="C54" i="2" s="1"/>
</calcChain>
</file>

<file path=xl/sharedStrings.xml><?xml version="1.0" encoding="utf-8"?>
<sst xmlns="http://schemas.openxmlformats.org/spreadsheetml/2006/main" count="129" uniqueCount="88">
  <si>
    <t>MISSOURI DEPARTMENT OF REVENUE</t>
  </si>
  <si>
    <t>TOTAL HIGHWAY GALLONS (GAS &amp; DIESEL)</t>
  </si>
  <si>
    <t>GALLONS 2023</t>
  </si>
  <si>
    <t>GALLONS 2024</t>
  </si>
  <si>
    <t xml:space="preserve">  CUMULATIVE</t>
  </si>
  <si>
    <t xml:space="preserve">    INCREASE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</si>
  <si>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</si>
  <si>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</si>
  <si>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</si>
  <si>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</si>
  <si>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</si>
  <si>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</si>
  <si>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</si>
  <si>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</si>
  <si>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</si>
  <si>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</si>
  <si>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</si>
  <si>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</si>
  <si>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</si>
  <si>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COMBINED</t>
  </si>
  <si>
    <t>MOTOR FUEL/SPECIAL FUEL TAXATION REPORT OF GALLONS</t>
  </si>
  <si>
    <t xml:space="preserve"> </t>
  </si>
  <si>
    <t>GROSS GASOLINE RECEIVED</t>
  </si>
  <si>
    <t>EXPORTS</t>
  </si>
  <si>
    <t>ACTUAL LOSSES</t>
  </si>
  <si>
    <t>GROSS GASOLINE REPORTED</t>
  </si>
  <si>
    <t>FOR USE IN STATE</t>
  </si>
  <si>
    <t>EXEMPTIONS</t>
  </si>
  <si>
    <t xml:space="preserve">   US GOVERNMENT</t>
  </si>
  <si>
    <t>TOTAL EXEMPTIONS</t>
  </si>
  <si>
    <t>SHRINKAGE 3%</t>
  </si>
  <si>
    <t>GROSS GASOLINE TAXED</t>
  </si>
  <si>
    <t>REFUNDS CERTIFIED</t>
  </si>
  <si>
    <t xml:space="preserve">   AGRICULTURE</t>
  </si>
  <si>
    <t xml:space="preserve">   AVIATION</t>
  </si>
  <si>
    <t xml:space="preserve">   COMMERICAL</t>
  </si>
  <si>
    <t xml:space="preserve">   MARINE</t>
  </si>
  <si>
    <t xml:space="preserve">   DISTRIBUTOR</t>
  </si>
  <si>
    <t xml:space="preserve">   FEDERAL GOVERNMENT</t>
  </si>
  <si>
    <t xml:space="preserve">   HWY MOTOR FUEL</t>
  </si>
  <si>
    <t>TOTAL REFUNDS</t>
  </si>
  <si>
    <t>NET GASOLINE TAXED</t>
  </si>
  <si>
    <t xml:space="preserve">    EXPORTS</t>
  </si>
  <si>
    <t xml:space="preserve">    US GOVERNMENT</t>
  </si>
  <si>
    <t xml:space="preserve">    LOSSES</t>
  </si>
  <si>
    <t xml:space="preserve">    NON-HWY SALES</t>
  </si>
  <si>
    <t>GROSS S/F (DIESEL) TAXED</t>
  </si>
  <si>
    <t xml:space="preserve">  S/F (DIESEL) REFUNDS</t>
  </si>
  <si>
    <t xml:space="preserve">  LP GAS REFUNDS</t>
  </si>
  <si>
    <t>NET SPECIAL FUELS (DIESEL) TAXED</t>
  </si>
  <si>
    <t>TOTAL GAS &amp; S/F (DIESEL) TAXED</t>
  </si>
  <si>
    <t>S/F IFTA RECEIVED</t>
  </si>
  <si>
    <t>S/F IFTA REFUNDS</t>
  </si>
  <si>
    <t>NET IFTA GALLONS</t>
  </si>
  <si>
    <t>TOTAL HIGHWAY GALLONS</t>
  </si>
  <si>
    <t>AVIATION RECEIVED</t>
  </si>
  <si>
    <t>AVIATION REFUNDS</t>
  </si>
  <si>
    <t>MOTOR FUEL/SPECIAL FUEL RECEIPTS AND REFUNDS</t>
  </si>
  <si>
    <t>GASOLINE TAX RECEIPTS</t>
  </si>
  <si>
    <t>SPECIAL FUEL TAX RECEIPTS</t>
  </si>
  <si>
    <t>TOTAL TAX RECEIPTS</t>
  </si>
  <si>
    <t>REFUNDS - GASOLINE</t>
  </si>
  <si>
    <t>REFUNDS - LP GAS</t>
  </si>
  <si>
    <t>NET TAX RECEIPTS</t>
  </si>
  <si>
    <t>IFTA RECEIPTS</t>
  </si>
  <si>
    <t>IFTA REFUNDS</t>
  </si>
  <si>
    <t>AVIATION TAX RECEIPTS</t>
  </si>
  <si>
    <t>MISCELLANEOUS RECEIPTS</t>
  </si>
  <si>
    <t>TOTAL RECEIPTS</t>
  </si>
  <si>
    <t>YEAR TO DATE 2025</t>
  </si>
  <si>
    <t>GALLONS 2025</t>
  </si>
  <si>
    <t>NET AVIATION TAXED</t>
  </si>
  <si>
    <t>YEAR TO DATE 2026</t>
  </si>
  <si>
    <t>GALLONS 2026</t>
  </si>
  <si>
    <t xml:space="preserve"> INCREASE 2026</t>
  </si>
  <si>
    <t xml:space="preserve"> OVER 2025 (%)</t>
  </si>
  <si>
    <t xml:space="preserve"> 26 OVER 25 (%)</t>
  </si>
  <si>
    <t xml:space="preserve">   RETAIL </t>
  </si>
  <si>
    <t>GROSS S/F (DIESEL) RECEIVED</t>
  </si>
  <si>
    <t xml:space="preserve">  S/F (DIESEL) ALLOWANCE 2%</t>
  </si>
  <si>
    <t>JULY 2026</t>
  </si>
  <si>
    <t>JULY 2025</t>
  </si>
  <si>
    <t xml:space="preserve">  S/F (DIESEL) HWY REFUNDS</t>
  </si>
  <si>
    <t>REFUNDS(HWY) - GASOLINE</t>
  </si>
  <si>
    <t>REFUNDS - SPECIAL FUEL</t>
  </si>
  <si>
    <t>REFUNDS(HWY) - SPECIAL FUEL</t>
  </si>
  <si>
    <t>ABOVE RECORDS COMPILED FROM MOTOR FUEL LICENSEE RECORDS OF THE MISSOURI DEPARTMENT OF REVENUE, TAXATION BUREAU, BY ISABELLA WESTERMAN, AUGUST 25, 2026.</t>
  </si>
  <si>
    <t>ABOVE FIGURES COMPILED FROM MOTOR FUEL LICENSEE RECORDS OF THE MISSOURI DEPARTMENT OF REVENUE, TAXATION DIVISION, BY ISABELLA WESTERMAN, AUGUST 25,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</si>
</sst>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8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3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1" fillId="0" borderId="0"/>
    <xf numFmtId="0" fontId="12" fillId="0" borderId="0"/>
  </cellStyleXfs>
  <cellXfs count="9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4" fillId="2" borderId="0" xfId="0" applyFont="1" applyFill="1" applyAlignment="1">
      <alignment vertical="center"/>
    </xf>
    <xf numFmtId="3" fontId="4" fillId="2" borderId="0" xfId="1" applyNumberFormat="1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1" fillId="0" borderId="0" xfId="0" applyFont="1"/>
    <xf numFmtId="49" fontId="0" fillId="0" borderId="0" xfId="0" applyNumberFormat="1"/>
    <xf numFmtId="0" fontId="10" fillId="0" borderId="0" xfId="0" applyFont="1"/>
    <xf numFmtId="8" fontId="0" fillId="0" borderId="0" xfId="0" applyNumberFormat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8" fillId="0" borderId="0" xfId="0" applyFont="1" applyAlignment="1">
      <alignment vertical="center"/>
    </xf>
    <xf numFmtId="0" fontId="8" fillId="0" borderId="0" xfId="0" applyFont="1"/>
    <xf numFmtId="8" fontId="8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0" borderId="8" xfId="0" applyFont="1" applyBorder="1"/>
    <xf numFmtId="8" fontId="4" fillId="0" borderId="8" xfId="0" applyNumberFormat="1" applyFont="1" applyBorder="1" applyAlignment="1">
      <alignment vertical="center"/>
    </xf>
    <xf numFmtId="8" fontId="4" fillId="0" borderId="7" xfId="0" applyNumberFormat="1" applyFont="1" applyBorder="1" applyAlignment="1">
      <alignment horizontal="center" vertical="center"/>
    </xf>
    <xf numFmtId="8" fontId="4" fillId="0" borderId="7" xfId="0" applyNumberFormat="1" applyFont="1" applyBorder="1" applyAlignment="1">
      <alignment vertical="center"/>
    </xf>
    <xf numFmtId="8" fontId="8" fillId="2" borderId="9" xfId="0" applyNumberFormat="1" applyFont="1" applyFill="1" applyBorder="1" applyAlignment="1">
      <alignment horizontal="left" vertical="center"/>
    </xf>
    <xf numFmtId="8" fontId="4" fillId="2" borderId="10" xfId="0" applyNumberFormat="1" applyFont="1" applyFill="1" applyBorder="1" applyAlignment="1">
      <alignment horizontal="right" vertical="center"/>
    </xf>
    <xf numFmtId="8" fontId="4" fillId="2" borderId="9" xfId="0" applyNumberFormat="1" applyFont="1" applyFill="1" applyBorder="1" applyAlignment="1">
      <alignment horizontal="right" vertical="center"/>
    </xf>
    <xf numFmtId="8" fontId="4" fillId="2" borderId="11" xfId="0" applyNumberFormat="1" applyFont="1" applyFill="1" applyBorder="1" applyAlignment="1">
      <alignment horizontal="right" vertical="center"/>
    </xf>
    <xf numFmtId="8" fontId="4" fillId="3" borderId="8" xfId="0" applyNumberFormat="1" applyFont="1" applyFill="1" applyBorder="1" applyAlignment="1">
      <alignment horizontal="right" vertical="center"/>
    </xf>
    <xf numFmtId="8" fontId="4" fillId="0" borderId="8" xfId="0" applyNumberFormat="1" applyFont="1" applyBorder="1" applyAlignment="1">
      <alignment horizontal="right" vertical="center"/>
    </xf>
    <xf numFmtId="8" fontId="4" fillId="0" borderId="7" xfId="0" applyNumberFormat="1" applyFont="1" applyBorder="1" applyAlignment="1">
      <alignment horizontal="right" vertical="center"/>
    </xf>
    <xf numFmtId="8" fontId="8" fillId="2" borderId="13" xfId="0" applyNumberFormat="1" applyFont="1" applyFill="1" applyBorder="1" applyAlignment="1">
      <alignment horizontal="right" vertical="center"/>
    </xf>
    <xf numFmtId="8" fontId="8" fillId="2" borderId="14" xfId="0" applyNumberFormat="1" applyFont="1" applyFill="1" applyBorder="1" applyAlignment="1">
      <alignment horizontal="right" vertical="center"/>
    </xf>
    <xf numFmtId="8" fontId="8" fillId="2" borderId="15" xfId="0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vertical="center"/>
    </xf>
    <xf numFmtId="8" fontId="4" fillId="3" borderId="7" xfId="0" applyNumberFormat="1" applyFont="1" applyFill="1" applyBorder="1" applyAlignment="1">
      <alignment horizontal="right" vertical="center"/>
    </xf>
    <xf numFmtId="8" fontId="8" fillId="2" borderId="13" xfId="0" applyNumberFormat="1" applyFont="1" applyFill="1" applyBorder="1" applyAlignment="1">
      <alignment horizontal="left" vertical="center"/>
    </xf>
    <xf numFmtId="8" fontId="4" fillId="2" borderId="15" xfId="0" applyNumberFormat="1" applyFont="1" applyFill="1" applyBorder="1" applyAlignment="1">
      <alignment horizontal="right" vertical="center"/>
    </xf>
    <xf numFmtId="8" fontId="4" fillId="0" borderId="17" xfId="0" applyNumberFormat="1" applyFont="1" applyBorder="1" applyAlignment="1">
      <alignment horizontal="right" vertical="center"/>
    </xf>
    <xf numFmtId="8" fontId="4" fillId="0" borderId="16" xfId="0" applyNumberFormat="1" applyFont="1" applyBorder="1" applyAlignment="1">
      <alignment horizontal="right" vertical="center"/>
    </xf>
    <xf numFmtId="0" fontId="8" fillId="0" borderId="13" xfId="0" applyFont="1" applyBorder="1"/>
    <xf numFmtId="8" fontId="4" fillId="3" borderId="13" xfId="0" applyNumberFormat="1" applyFont="1" applyFill="1" applyBorder="1" applyAlignment="1">
      <alignment horizontal="right" vertical="center"/>
    </xf>
    <xf numFmtId="8" fontId="8" fillId="2" borderId="8" xfId="0" applyNumberFormat="1" applyFont="1" applyFill="1" applyBorder="1" applyAlignment="1">
      <alignment horizontal="right" vertical="center"/>
    </xf>
    <xf numFmtId="8" fontId="8" fillId="2" borderId="7" xfId="0" applyNumberFormat="1" applyFont="1" applyFill="1" applyBorder="1" applyAlignment="1">
      <alignment horizontal="right" vertical="center"/>
    </xf>
    <xf numFmtId="8" fontId="8" fillId="0" borderId="8" xfId="0" applyNumberFormat="1" applyFont="1" applyBorder="1" applyAlignment="1">
      <alignment horizontal="right" vertical="center"/>
    </xf>
    <xf numFmtId="8" fontId="8" fillId="0" borderId="7" xfId="0" applyNumberFormat="1" applyFont="1" applyBorder="1" applyAlignment="1">
      <alignment horizontal="right" vertical="center"/>
    </xf>
    <xf numFmtId="8" fontId="8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Continuous"/>
    </xf>
    <xf numFmtId="49" fontId="4" fillId="2" borderId="0" xfId="0" applyNumberFormat="1" applyFont="1" applyFill="1" applyAlignment="1">
      <alignment vertical="center"/>
    </xf>
    <xf numFmtId="38" fontId="4" fillId="0" borderId="0" xfId="0" applyNumberFormat="1" applyFont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38" fontId="4" fillId="2" borderId="0" xfId="0" applyNumberFormat="1" applyFont="1" applyFill="1" applyAlignment="1">
      <alignment horizontal="right" vertical="center"/>
    </xf>
    <xf numFmtId="38" fontId="4" fillId="2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8" fontId="4" fillId="0" borderId="2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37" fontId="4" fillId="0" borderId="2" xfId="0" applyNumberFormat="1" applyFont="1" applyBorder="1" applyAlignment="1">
      <alignment vertical="center"/>
    </xf>
    <xf numFmtId="38" fontId="4" fillId="2" borderId="0" xfId="0" applyNumberFormat="1" applyFont="1" applyFill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38" fontId="4" fillId="2" borderId="4" xfId="0" applyNumberFormat="1" applyFont="1" applyFill="1" applyBorder="1" applyAlignment="1">
      <alignment horizontal="right" vertical="center"/>
    </xf>
    <xf numFmtId="38" fontId="4" fillId="2" borderId="5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0" fontId="8" fillId="0" borderId="7" xfId="0" applyFont="1" applyBorder="1"/>
    <xf numFmtId="0" fontId="8" fillId="4" borderId="7" xfId="0" applyFont="1" applyFill="1" applyBorder="1" applyAlignment="1">
      <alignment vertical="center"/>
    </xf>
    <xf numFmtId="0" fontId="8" fillId="0" borderId="16" xfId="0" applyFont="1" applyBorder="1"/>
    <xf numFmtId="8" fontId="8" fillId="2" borderId="17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Continuous" vertical="center" readingOrder="1"/>
    </xf>
    <xf numFmtId="0" fontId="2" fillId="0" borderId="0" xfId="0" applyFont="1" applyAlignment="1">
      <alignment horizontal="centerContinuous" vertical="center" readingOrder="1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3" fontId="4" fillId="0" borderId="0" xfId="0" applyNumberFormat="1" applyFont="1"/>
    <xf numFmtId="3" fontId="5" fillId="0" borderId="0" xfId="0" applyNumberFormat="1" applyFont="1"/>
    <xf numFmtId="0" fontId="8" fillId="5" borderId="8" xfId="0" applyFont="1" applyFill="1" applyBorder="1"/>
    <xf numFmtId="8" fontId="4" fillId="6" borderId="12" xfId="0" applyNumberFormat="1" applyFont="1" applyFill="1" applyBorder="1" applyAlignment="1">
      <alignment horizontal="right" vertical="center"/>
    </xf>
    <xf numFmtId="8" fontId="4" fillId="6" borderId="8" xfId="0" applyNumberFormat="1" applyFont="1" applyFill="1" applyBorder="1" applyAlignment="1">
      <alignment horizontal="right" vertical="center"/>
    </xf>
    <xf numFmtId="8" fontId="8" fillId="2" borderId="15" xfId="0" applyNumberFormat="1" applyFont="1" applyFill="1" applyBorder="1" applyAlignment="1">
      <alignment horizontal="left" vertical="center"/>
    </xf>
    <xf numFmtId="8" fontId="4" fillId="2" borderId="8" xfId="0" applyNumberFormat="1" applyFont="1" applyFill="1" applyBorder="1" applyAlignment="1">
      <alignment horizontal="right" vertical="center"/>
    </xf>
    <xf numFmtId="8" fontId="8" fillId="7" borderId="18" xfId="0" applyNumberFormat="1" applyFont="1" applyFill="1" applyBorder="1" applyAlignment="1">
      <alignment horizontal="left" vertical="center"/>
    </xf>
    <xf numFmtId="8" fontId="8" fillId="7" borderId="18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Continuous"/>
    </xf>
    <xf numFmtId="37" fontId="4" fillId="2" borderId="0" xfId="0" applyNumberFormat="1" applyFont="1" applyFill="1" applyAlignment="1">
      <alignment vertical="center"/>
    </xf>
    <xf numFmtId="38" fontId="4" fillId="0" borderId="19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 readingOrder="1"/>
    </xf>
  </cellXfs>
  <cellStyles count="5">
    <cellStyle name="Normal" xfId="0" builtinId="0"/>
    <cellStyle name="Normal 2" xfId="1" xr:uid="{C04D6886-AD30-47C4-99CF-51EACF6DC969}"/>
    <cellStyle name="Normal 3" xfId="2" xr:uid="{C3EFD59B-EF3C-4E33-BC1A-7DA4A0BB2BB4}"/>
    <cellStyle name="Normal 4" xfId="3" xr:uid="{76D1B225-35C9-41CA-B809-845896E88D0B}"/>
    <cellStyle name="Normal 5" xfId="4" xr:uid="{52102C91-8ADB-42B0-AE1D-9954076F5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Tax\BTS\fuelbond\Excel\2026%20Highway%20Reports\HWYGAL3.xls" TargetMode="External"/><Relationship Id="rId1" Type="http://schemas.openxmlformats.org/officeDocument/2006/relationships/externalLinkPath" Target="file:///S:\Tax\BTS\fuelbond\Excel\2026%20Highway%20Reports\HWYGAL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FILE02\shared\Tax\BTS\fuelbond\Excel\2025%20Highway%20Reports\HWYGAL3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ax\BTS\fuelbond\Excel\2026%20Highway%20Reports\HWYGAL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9% JUL"/>
      <sheetName val="295% JUL"/>
      <sheetName val="17% JUL"/>
      <sheetName val="SUM JUL 26"/>
      <sheetName val="9% AUG"/>
      <sheetName val="295% AUG"/>
      <sheetName val="17% AUG"/>
      <sheetName val="SUM AUG 26"/>
      <sheetName val="9% SEP"/>
      <sheetName val="295% SEP"/>
      <sheetName val="17% SEP"/>
      <sheetName val="SUM SEP 26"/>
    </sheetNames>
    <sheetDataSet>
      <sheetData sheetId="0">
        <row r="7">
          <cell r="B7">
            <v>0</v>
          </cell>
        </row>
        <row r="8">
          <cell r="B8">
            <v>0</v>
          </cell>
        </row>
        <row r="13">
          <cell r="B13">
            <v>0</v>
          </cell>
        </row>
        <row r="15">
          <cell r="B15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32">
          <cell r="C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8">
          <cell r="B38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5">
          <cell r="B45">
            <v>0</v>
          </cell>
        </row>
        <row r="50">
          <cell r="C50">
            <v>0</v>
          </cell>
        </row>
        <row r="51">
          <cell r="C51">
            <v>0</v>
          </cell>
        </row>
        <row r="56">
          <cell r="C56">
            <v>219767</v>
          </cell>
        </row>
        <row r="57">
          <cell r="C57">
            <v>-24</v>
          </cell>
        </row>
      </sheetData>
      <sheetData sheetId="1">
        <row r="5">
          <cell r="C5">
            <v>307469360</v>
          </cell>
        </row>
        <row r="7">
          <cell r="B7">
            <v>18538150</v>
          </cell>
        </row>
        <row r="8">
          <cell r="B8">
            <v>0</v>
          </cell>
        </row>
        <row r="13">
          <cell r="B13">
            <v>231702</v>
          </cell>
        </row>
        <row r="15">
          <cell r="B15">
            <v>8530316</v>
          </cell>
        </row>
        <row r="19">
          <cell r="B19">
            <v>27389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8109</v>
          </cell>
        </row>
        <row r="23">
          <cell r="B23">
            <v>782</v>
          </cell>
        </row>
        <row r="24">
          <cell r="B24">
            <v>587</v>
          </cell>
        </row>
        <row r="25">
          <cell r="B25">
            <v>31378</v>
          </cell>
        </row>
        <row r="26">
          <cell r="B26">
            <v>1366438</v>
          </cell>
        </row>
        <row r="32">
          <cell r="C32">
            <v>119228101</v>
          </cell>
        </row>
        <row r="33">
          <cell r="B33">
            <v>5679721</v>
          </cell>
        </row>
        <row r="34">
          <cell r="B34">
            <v>122351</v>
          </cell>
        </row>
        <row r="35">
          <cell r="B35">
            <v>0</v>
          </cell>
        </row>
        <row r="36">
          <cell r="B36">
            <v>22041433</v>
          </cell>
        </row>
        <row r="38">
          <cell r="B38">
            <v>1779505</v>
          </cell>
        </row>
        <row r="41">
          <cell r="B41">
            <v>619899</v>
          </cell>
        </row>
        <row r="42">
          <cell r="B42">
            <v>43175</v>
          </cell>
        </row>
        <row r="43">
          <cell r="B43">
            <v>0</v>
          </cell>
        </row>
        <row r="45">
          <cell r="B45">
            <v>663074</v>
          </cell>
        </row>
        <row r="50">
          <cell r="C50">
            <v>43545</v>
          </cell>
        </row>
        <row r="51">
          <cell r="C51">
            <v>-291187</v>
          </cell>
        </row>
        <row r="56">
          <cell r="C56">
            <v>0</v>
          </cell>
        </row>
        <row r="57">
          <cell r="C57">
            <v>0</v>
          </cell>
        </row>
      </sheetData>
      <sheetData sheetId="2">
        <row r="5">
          <cell r="C5">
            <v>277824</v>
          </cell>
        </row>
        <row r="7">
          <cell r="B7">
            <v>0</v>
          </cell>
        </row>
        <row r="8">
          <cell r="B8">
            <v>0</v>
          </cell>
        </row>
        <row r="13">
          <cell r="B13">
            <v>0</v>
          </cell>
        </row>
        <row r="15">
          <cell r="B15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32">
          <cell r="C32">
            <v>141271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8">
          <cell r="B38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5">
          <cell r="B45">
            <v>0</v>
          </cell>
        </row>
        <row r="50">
          <cell r="C50">
            <v>0</v>
          </cell>
        </row>
        <row r="51">
          <cell r="C51">
            <v>0</v>
          </cell>
        </row>
        <row r="56">
          <cell r="C56">
            <v>0</v>
          </cell>
        </row>
        <row r="57">
          <cell r="C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% JUL"/>
      <sheetName val="27% JUL"/>
      <sheetName val="17% JUL"/>
      <sheetName val="SUM JUL 25"/>
      <sheetName val="9% AUG"/>
      <sheetName val="295% AUG"/>
      <sheetName val="17% AUG"/>
      <sheetName val="SUM AUG 25"/>
      <sheetName val="9% SEP"/>
      <sheetName val="295% SEP"/>
      <sheetName val="17% SEP"/>
      <sheetName val="SUM SEP 25"/>
    </sheetNames>
    <sheetDataSet>
      <sheetData sheetId="0"/>
      <sheetData sheetId="1"/>
      <sheetData sheetId="2"/>
      <sheetData sheetId="3">
        <row r="5">
          <cell r="C5">
            <v>301836898</v>
          </cell>
          <cell r="G5">
            <v>2080893004</v>
          </cell>
        </row>
        <row r="7">
          <cell r="B7">
            <v>17285269</v>
          </cell>
          <cell r="F7">
            <v>120015416</v>
          </cell>
        </row>
        <row r="8">
          <cell r="B8">
            <v>0</v>
          </cell>
          <cell r="F8">
            <v>0</v>
          </cell>
        </row>
        <row r="13">
          <cell r="B13">
            <v>166863</v>
          </cell>
          <cell r="F13">
            <v>916385</v>
          </cell>
        </row>
        <row r="15">
          <cell r="B15">
            <v>8332461</v>
          </cell>
          <cell r="F15">
            <v>57305163</v>
          </cell>
        </row>
        <row r="19">
          <cell r="B19">
            <v>42533</v>
          </cell>
          <cell r="F19">
            <v>2056040</v>
          </cell>
        </row>
        <row r="20">
          <cell r="B20">
            <v>0</v>
          </cell>
          <cell r="F20">
            <v>0</v>
          </cell>
        </row>
        <row r="21">
          <cell r="B21">
            <v>0</v>
          </cell>
          <cell r="F21">
            <v>2538</v>
          </cell>
        </row>
        <row r="22">
          <cell r="B22">
            <v>32651</v>
          </cell>
          <cell r="F22">
            <v>981382</v>
          </cell>
        </row>
        <row r="23">
          <cell r="B23">
            <v>291921</v>
          </cell>
          <cell r="F23">
            <v>2809042</v>
          </cell>
        </row>
        <row r="24">
          <cell r="B24">
            <v>597366</v>
          </cell>
          <cell r="F24">
            <v>17875623</v>
          </cell>
        </row>
        <row r="25">
          <cell r="B25">
            <v>58673</v>
          </cell>
          <cell r="F25">
            <v>3318186</v>
          </cell>
        </row>
        <row r="26">
          <cell r="B26">
            <v>2344528</v>
          </cell>
          <cell r="F26">
            <v>2445457</v>
          </cell>
        </row>
        <row r="32">
          <cell r="C32">
            <v>124083128</v>
          </cell>
          <cell r="G32">
            <v>756251768</v>
          </cell>
        </row>
        <row r="33">
          <cell r="B33">
            <v>7312169</v>
          </cell>
          <cell r="F33">
            <v>45097635</v>
          </cell>
        </row>
        <row r="34">
          <cell r="B34">
            <v>27944</v>
          </cell>
          <cell r="F34">
            <v>189991</v>
          </cell>
        </row>
        <row r="35">
          <cell r="B35">
            <v>0</v>
          </cell>
          <cell r="F35">
            <v>0</v>
          </cell>
        </row>
        <row r="36">
          <cell r="B36">
            <v>23526728</v>
          </cell>
          <cell r="F36">
            <v>138476641</v>
          </cell>
        </row>
        <row r="38">
          <cell r="B38">
            <v>1778212</v>
          </cell>
          <cell r="F38">
            <v>10821787</v>
          </cell>
        </row>
        <row r="41">
          <cell r="B41">
            <v>2376140</v>
          </cell>
          <cell r="F41">
            <v>22433995</v>
          </cell>
        </row>
        <row r="42">
          <cell r="B42">
            <v>79935</v>
          </cell>
          <cell r="F42">
            <v>92060</v>
          </cell>
        </row>
        <row r="43">
          <cell r="B43">
            <v>2663</v>
          </cell>
          <cell r="F43">
            <v>15004</v>
          </cell>
        </row>
        <row r="45">
          <cell r="B45">
            <v>2458738</v>
          </cell>
          <cell r="F45">
            <v>22528934</v>
          </cell>
        </row>
        <row r="50">
          <cell r="C50">
            <v>32041</v>
          </cell>
          <cell r="G50">
            <v>702509</v>
          </cell>
        </row>
        <row r="51">
          <cell r="C51">
            <v>-475095</v>
          </cell>
          <cell r="G51">
            <v>-48163862</v>
          </cell>
        </row>
        <row r="56">
          <cell r="C56">
            <v>267689</v>
          </cell>
          <cell r="G56">
            <v>1428346</v>
          </cell>
        </row>
        <row r="57">
          <cell r="C57">
            <v>0</v>
          </cell>
          <cell r="G57">
            <v>-20735</v>
          </cell>
        </row>
      </sheetData>
      <sheetData sheetId="4"/>
      <sheetData sheetId="5"/>
      <sheetData sheetId="6"/>
      <sheetData sheetId="7">
        <row r="5">
          <cell r="C5">
            <v>324251211</v>
          </cell>
        </row>
      </sheetData>
      <sheetData sheetId="8"/>
      <sheetData sheetId="9"/>
      <sheetData sheetId="10"/>
      <sheetData sheetId="11">
        <row r="5">
          <cell r="C5">
            <v>330956163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% APR"/>
      <sheetName val="295% APR"/>
      <sheetName val="17% APR"/>
      <sheetName val="SUM APR 26"/>
      <sheetName val="9% MAY"/>
      <sheetName val="295% MAY"/>
      <sheetName val="17% MAY"/>
      <sheetName val="SUM MAY 26"/>
      <sheetName val="9% JUN"/>
      <sheetName val="295% JUN"/>
      <sheetName val="17% JUN"/>
      <sheetName val="SUM JUN 26"/>
      <sheetName val="27% APR"/>
      <sheetName val="SUM APR 25"/>
      <sheetName val="27% MAY"/>
      <sheetName val="SUM MAY 25"/>
      <sheetName val="27% JUN"/>
      <sheetName val="SUM JUN 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G5">
            <v>1770508386</v>
          </cell>
        </row>
        <row r="7">
          <cell r="F7">
            <v>109485296</v>
          </cell>
        </row>
        <row r="8">
          <cell r="F8">
            <v>0</v>
          </cell>
        </row>
        <row r="13">
          <cell r="F13">
            <v>2545052</v>
          </cell>
        </row>
        <row r="15">
          <cell r="F15">
            <v>49112046</v>
          </cell>
        </row>
        <row r="19">
          <cell r="F19">
            <v>1771072</v>
          </cell>
        </row>
        <row r="20">
          <cell r="F20">
            <v>0</v>
          </cell>
        </row>
        <row r="21">
          <cell r="F21">
            <v>2649</v>
          </cell>
        </row>
        <row r="22">
          <cell r="F22">
            <v>1162875</v>
          </cell>
        </row>
        <row r="23">
          <cell r="F23">
            <v>1874437</v>
          </cell>
        </row>
        <row r="24">
          <cell r="F24">
            <v>5234123</v>
          </cell>
        </row>
        <row r="25">
          <cell r="F25">
            <v>1114675</v>
          </cell>
        </row>
        <row r="26">
          <cell r="F26">
            <v>310034</v>
          </cell>
        </row>
        <row r="28">
          <cell r="G28">
            <v>11469865</v>
          </cell>
        </row>
        <row r="32">
          <cell r="G32">
            <v>692114285</v>
          </cell>
        </row>
        <row r="33">
          <cell r="F33">
            <v>43986039</v>
          </cell>
        </row>
        <row r="34">
          <cell r="F34">
            <v>845965</v>
          </cell>
        </row>
        <row r="35">
          <cell r="F35">
            <v>0</v>
          </cell>
        </row>
        <row r="36">
          <cell r="F36">
            <v>132178408</v>
          </cell>
        </row>
        <row r="38">
          <cell r="F38">
            <v>9884203</v>
          </cell>
        </row>
        <row r="41">
          <cell r="F41">
            <v>17153695</v>
          </cell>
        </row>
        <row r="42">
          <cell r="F42">
            <v>43197</v>
          </cell>
        </row>
        <row r="43">
          <cell r="F43">
            <v>10014</v>
          </cell>
        </row>
        <row r="45">
          <cell r="F45">
            <v>17163709</v>
          </cell>
        </row>
        <row r="50">
          <cell r="G50">
            <v>456906</v>
          </cell>
        </row>
        <row r="51">
          <cell r="G51">
            <v>-36478205</v>
          </cell>
        </row>
        <row r="56">
          <cell r="G56">
            <v>1153332</v>
          </cell>
        </row>
        <row r="57">
          <cell r="G57">
            <v>-27659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AD3A-896C-4E90-BF5F-AD8ECAB222E1}">
  <dimension ref="A1:G37"/>
  <sheetViews>
    <sheetView view="pageBreakPreview" zoomScale="85" zoomScaleNormal="85" zoomScaleSheetLayoutView="85" workbookViewId="0">
      <selection activeCell="A38" sqref="A38"/>
    </sheetView>
  </sheetViews>
  <sheetFormatPr defaultRowHeight="15" x14ac:dyDescent="0.25"/>
  <cols>
    <col min="1" max="1" width="35.7109375" customWidth="1"/>
    <col min="2" max="5" width="30.7109375" customWidth="1"/>
    <col min="7" max="7" width="17.7109375" bestFit="1" customWidth="1"/>
    <col min="256" max="256" width="35.7109375" customWidth="1"/>
    <col min="257" max="260" width="30.7109375" customWidth="1"/>
    <col min="263" max="263" width="17.7109375" bestFit="1" customWidth="1"/>
    <col min="512" max="512" width="35.7109375" customWidth="1"/>
    <col min="513" max="516" width="30.7109375" customWidth="1"/>
    <col min="519" max="519" width="17.7109375" bestFit="1" customWidth="1"/>
    <col min="768" max="768" width="35.7109375" customWidth="1"/>
    <col min="769" max="772" width="30.7109375" customWidth="1"/>
    <col min="775" max="775" width="17.7109375" bestFit="1" customWidth="1"/>
    <col min="1024" max="1024" width="35.7109375" customWidth="1"/>
    <col min="1025" max="1028" width="30.7109375" customWidth="1"/>
    <col min="1031" max="1031" width="17.7109375" bestFit="1" customWidth="1"/>
    <col min="1280" max="1280" width="35.7109375" customWidth="1"/>
    <col min="1281" max="1284" width="30.7109375" customWidth="1"/>
    <col min="1287" max="1287" width="17.7109375" bestFit="1" customWidth="1"/>
    <col min="1536" max="1536" width="35.7109375" customWidth="1"/>
    <col min="1537" max="1540" width="30.7109375" customWidth="1"/>
    <col min="1543" max="1543" width="17.7109375" bestFit="1" customWidth="1"/>
    <col min="1792" max="1792" width="35.7109375" customWidth="1"/>
    <col min="1793" max="1796" width="30.7109375" customWidth="1"/>
    <col min="1799" max="1799" width="17.7109375" bestFit="1" customWidth="1"/>
    <col min="2048" max="2048" width="35.7109375" customWidth="1"/>
    <col min="2049" max="2052" width="30.7109375" customWidth="1"/>
    <col min="2055" max="2055" width="17.7109375" bestFit="1" customWidth="1"/>
    <col min="2304" max="2304" width="35.7109375" customWidth="1"/>
    <col min="2305" max="2308" width="30.7109375" customWidth="1"/>
    <col min="2311" max="2311" width="17.7109375" bestFit="1" customWidth="1"/>
    <col min="2560" max="2560" width="35.7109375" customWidth="1"/>
    <col min="2561" max="2564" width="30.7109375" customWidth="1"/>
    <col min="2567" max="2567" width="17.7109375" bestFit="1" customWidth="1"/>
    <col min="2816" max="2816" width="35.7109375" customWidth="1"/>
    <col min="2817" max="2820" width="30.7109375" customWidth="1"/>
    <col min="2823" max="2823" width="17.7109375" bestFit="1" customWidth="1"/>
    <col min="3072" max="3072" width="35.7109375" customWidth="1"/>
    <col min="3073" max="3076" width="30.7109375" customWidth="1"/>
    <col min="3079" max="3079" width="17.7109375" bestFit="1" customWidth="1"/>
    <col min="3328" max="3328" width="35.7109375" customWidth="1"/>
    <col min="3329" max="3332" width="30.7109375" customWidth="1"/>
    <col min="3335" max="3335" width="17.7109375" bestFit="1" customWidth="1"/>
    <col min="3584" max="3584" width="35.7109375" customWidth="1"/>
    <col min="3585" max="3588" width="30.7109375" customWidth="1"/>
    <col min="3591" max="3591" width="17.7109375" bestFit="1" customWidth="1"/>
    <col min="3840" max="3840" width="35.7109375" customWidth="1"/>
    <col min="3841" max="3844" width="30.7109375" customWidth="1"/>
    <col min="3847" max="3847" width="17.7109375" bestFit="1" customWidth="1"/>
    <col min="4096" max="4096" width="35.7109375" customWidth="1"/>
    <col min="4097" max="4100" width="30.7109375" customWidth="1"/>
    <col min="4103" max="4103" width="17.7109375" bestFit="1" customWidth="1"/>
    <col min="4352" max="4352" width="35.7109375" customWidth="1"/>
    <col min="4353" max="4356" width="30.7109375" customWidth="1"/>
    <col min="4359" max="4359" width="17.7109375" bestFit="1" customWidth="1"/>
    <col min="4608" max="4608" width="35.7109375" customWidth="1"/>
    <col min="4609" max="4612" width="30.7109375" customWidth="1"/>
    <col min="4615" max="4615" width="17.7109375" bestFit="1" customWidth="1"/>
    <col min="4864" max="4864" width="35.7109375" customWidth="1"/>
    <col min="4865" max="4868" width="30.7109375" customWidth="1"/>
    <col min="4871" max="4871" width="17.7109375" bestFit="1" customWidth="1"/>
    <col min="5120" max="5120" width="35.7109375" customWidth="1"/>
    <col min="5121" max="5124" width="30.7109375" customWidth="1"/>
    <col min="5127" max="5127" width="17.7109375" bestFit="1" customWidth="1"/>
    <col min="5376" max="5376" width="35.7109375" customWidth="1"/>
    <col min="5377" max="5380" width="30.7109375" customWidth="1"/>
    <col min="5383" max="5383" width="17.7109375" bestFit="1" customWidth="1"/>
    <col min="5632" max="5632" width="35.7109375" customWidth="1"/>
    <col min="5633" max="5636" width="30.7109375" customWidth="1"/>
    <col min="5639" max="5639" width="17.7109375" bestFit="1" customWidth="1"/>
    <col min="5888" max="5888" width="35.7109375" customWidth="1"/>
    <col min="5889" max="5892" width="30.7109375" customWidth="1"/>
    <col min="5895" max="5895" width="17.7109375" bestFit="1" customWidth="1"/>
    <col min="6144" max="6144" width="35.7109375" customWidth="1"/>
    <col min="6145" max="6148" width="30.7109375" customWidth="1"/>
    <col min="6151" max="6151" width="17.7109375" bestFit="1" customWidth="1"/>
    <col min="6400" max="6400" width="35.7109375" customWidth="1"/>
    <col min="6401" max="6404" width="30.7109375" customWidth="1"/>
    <col min="6407" max="6407" width="17.7109375" bestFit="1" customWidth="1"/>
    <col min="6656" max="6656" width="35.7109375" customWidth="1"/>
    <col min="6657" max="6660" width="30.7109375" customWidth="1"/>
    <col min="6663" max="6663" width="17.7109375" bestFit="1" customWidth="1"/>
    <col min="6912" max="6912" width="35.7109375" customWidth="1"/>
    <col min="6913" max="6916" width="30.7109375" customWidth="1"/>
    <col min="6919" max="6919" width="17.7109375" bestFit="1" customWidth="1"/>
    <col min="7168" max="7168" width="35.7109375" customWidth="1"/>
    <col min="7169" max="7172" width="30.7109375" customWidth="1"/>
    <col min="7175" max="7175" width="17.7109375" bestFit="1" customWidth="1"/>
    <col min="7424" max="7424" width="35.7109375" customWidth="1"/>
    <col min="7425" max="7428" width="30.7109375" customWidth="1"/>
    <col min="7431" max="7431" width="17.7109375" bestFit="1" customWidth="1"/>
    <col min="7680" max="7680" width="35.7109375" customWidth="1"/>
    <col min="7681" max="7684" width="30.7109375" customWidth="1"/>
    <col min="7687" max="7687" width="17.7109375" bestFit="1" customWidth="1"/>
    <col min="7936" max="7936" width="35.7109375" customWidth="1"/>
    <col min="7937" max="7940" width="30.7109375" customWidth="1"/>
    <col min="7943" max="7943" width="17.7109375" bestFit="1" customWidth="1"/>
    <col min="8192" max="8192" width="35.7109375" customWidth="1"/>
    <col min="8193" max="8196" width="30.7109375" customWidth="1"/>
    <col min="8199" max="8199" width="17.7109375" bestFit="1" customWidth="1"/>
    <col min="8448" max="8448" width="35.7109375" customWidth="1"/>
    <col min="8449" max="8452" width="30.7109375" customWidth="1"/>
    <col min="8455" max="8455" width="17.7109375" bestFit="1" customWidth="1"/>
    <col min="8704" max="8704" width="35.7109375" customWidth="1"/>
    <col min="8705" max="8708" width="30.7109375" customWidth="1"/>
    <col min="8711" max="8711" width="17.7109375" bestFit="1" customWidth="1"/>
    <col min="8960" max="8960" width="35.7109375" customWidth="1"/>
    <col min="8961" max="8964" width="30.7109375" customWidth="1"/>
    <col min="8967" max="8967" width="17.7109375" bestFit="1" customWidth="1"/>
    <col min="9216" max="9216" width="35.7109375" customWidth="1"/>
    <col min="9217" max="9220" width="30.7109375" customWidth="1"/>
    <col min="9223" max="9223" width="17.7109375" bestFit="1" customWidth="1"/>
    <col min="9472" max="9472" width="35.7109375" customWidth="1"/>
    <col min="9473" max="9476" width="30.7109375" customWidth="1"/>
    <col min="9479" max="9479" width="17.7109375" bestFit="1" customWidth="1"/>
    <col min="9728" max="9728" width="35.7109375" customWidth="1"/>
    <col min="9729" max="9732" width="30.7109375" customWidth="1"/>
    <col min="9735" max="9735" width="17.7109375" bestFit="1" customWidth="1"/>
    <col min="9984" max="9984" width="35.7109375" customWidth="1"/>
    <col min="9985" max="9988" width="30.7109375" customWidth="1"/>
    <col min="9991" max="9991" width="17.7109375" bestFit="1" customWidth="1"/>
    <col min="10240" max="10240" width="35.7109375" customWidth="1"/>
    <col min="10241" max="10244" width="30.7109375" customWidth="1"/>
    <col min="10247" max="10247" width="17.7109375" bestFit="1" customWidth="1"/>
    <col min="10496" max="10496" width="35.7109375" customWidth="1"/>
    <col min="10497" max="10500" width="30.7109375" customWidth="1"/>
    <col min="10503" max="10503" width="17.7109375" bestFit="1" customWidth="1"/>
    <col min="10752" max="10752" width="35.7109375" customWidth="1"/>
    <col min="10753" max="10756" width="30.7109375" customWidth="1"/>
    <col min="10759" max="10759" width="17.7109375" bestFit="1" customWidth="1"/>
    <col min="11008" max="11008" width="35.7109375" customWidth="1"/>
    <col min="11009" max="11012" width="30.7109375" customWidth="1"/>
    <col min="11015" max="11015" width="17.7109375" bestFit="1" customWidth="1"/>
    <col min="11264" max="11264" width="35.7109375" customWidth="1"/>
    <col min="11265" max="11268" width="30.7109375" customWidth="1"/>
    <col min="11271" max="11271" width="17.7109375" bestFit="1" customWidth="1"/>
    <col min="11520" max="11520" width="35.7109375" customWidth="1"/>
    <col min="11521" max="11524" width="30.7109375" customWidth="1"/>
    <col min="11527" max="11527" width="17.7109375" bestFit="1" customWidth="1"/>
    <col min="11776" max="11776" width="35.7109375" customWidth="1"/>
    <col min="11777" max="11780" width="30.7109375" customWidth="1"/>
    <col min="11783" max="11783" width="17.7109375" bestFit="1" customWidth="1"/>
    <col min="12032" max="12032" width="35.7109375" customWidth="1"/>
    <col min="12033" max="12036" width="30.7109375" customWidth="1"/>
    <col min="12039" max="12039" width="17.7109375" bestFit="1" customWidth="1"/>
    <col min="12288" max="12288" width="35.7109375" customWidth="1"/>
    <col min="12289" max="12292" width="30.7109375" customWidth="1"/>
    <col min="12295" max="12295" width="17.7109375" bestFit="1" customWidth="1"/>
    <col min="12544" max="12544" width="35.7109375" customWidth="1"/>
    <col min="12545" max="12548" width="30.7109375" customWidth="1"/>
    <col min="12551" max="12551" width="17.7109375" bestFit="1" customWidth="1"/>
    <col min="12800" max="12800" width="35.7109375" customWidth="1"/>
    <col min="12801" max="12804" width="30.7109375" customWidth="1"/>
    <col min="12807" max="12807" width="17.7109375" bestFit="1" customWidth="1"/>
    <col min="13056" max="13056" width="35.7109375" customWidth="1"/>
    <col min="13057" max="13060" width="30.7109375" customWidth="1"/>
    <col min="13063" max="13063" width="17.7109375" bestFit="1" customWidth="1"/>
    <col min="13312" max="13312" width="35.7109375" customWidth="1"/>
    <col min="13313" max="13316" width="30.7109375" customWidth="1"/>
    <col min="13319" max="13319" width="17.7109375" bestFit="1" customWidth="1"/>
    <col min="13568" max="13568" width="35.7109375" customWidth="1"/>
    <col min="13569" max="13572" width="30.7109375" customWidth="1"/>
    <col min="13575" max="13575" width="17.7109375" bestFit="1" customWidth="1"/>
    <col min="13824" max="13824" width="35.7109375" customWidth="1"/>
    <col min="13825" max="13828" width="30.7109375" customWidth="1"/>
    <col min="13831" max="13831" width="17.7109375" bestFit="1" customWidth="1"/>
    <col min="14080" max="14080" width="35.7109375" customWidth="1"/>
    <col min="14081" max="14084" width="30.7109375" customWidth="1"/>
    <col min="14087" max="14087" width="17.7109375" bestFit="1" customWidth="1"/>
    <col min="14336" max="14336" width="35.7109375" customWidth="1"/>
    <col min="14337" max="14340" width="30.7109375" customWidth="1"/>
    <col min="14343" max="14343" width="17.7109375" bestFit="1" customWidth="1"/>
    <col min="14592" max="14592" width="35.7109375" customWidth="1"/>
    <col min="14593" max="14596" width="30.7109375" customWidth="1"/>
    <col min="14599" max="14599" width="17.7109375" bestFit="1" customWidth="1"/>
    <col min="14848" max="14848" width="35.7109375" customWidth="1"/>
    <col min="14849" max="14852" width="30.7109375" customWidth="1"/>
    <col min="14855" max="14855" width="17.7109375" bestFit="1" customWidth="1"/>
    <col min="15104" max="15104" width="35.7109375" customWidth="1"/>
    <col min="15105" max="15108" width="30.7109375" customWidth="1"/>
    <col min="15111" max="15111" width="17.7109375" bestFit="1" customWidth="1"/>
    <col min="15360" max="15360" width="35.7109375" customWidth="1"/>
    <col min="15361" max="15364" width="30.7109375" customWidth="1"/>
    <col min="15367" max="15367" width="17.7109375" bestFit="1" customWidth="1"/>
    <col min="15616" max="15616" width="35.7109375" customWidth="1"/>
    <col min="15617" max="15620" width="30.7109375" customWidth="1"/>
    <col min="15623" max="15623" width="17.7109375" bestFit="1" customWidth="1"/>
    <col min="15872" max="15872" width="35.7109375" customWidth="1"/>
    <col min="15873" max="15876" width="30.7109375" customWidth="1"/>
    <col min="15879" max="15879" width="17.7109375" bestFit="1" customWidth="1"/>
    <col min="16128" max="16128" width="35.7109375" customWidth="1"/>
    <col min="16129" max="16132" width="30.7109375" customWidth="1"/>
    <col min="16135" max="16135" width="17.7109375" bestFit="1" customWidth="1"/>
  </cols>
  <sheetData>
    <row r="1" spans="1:5" ht="15.75" x14ac:dyDescent="0.25">
      <c r="A1" s="20" t="s">
        <v>0</v>
      </c>
      <c r="B1" s="16"/>
      <c r="C1" s="20"/>
      <c r="D1" s="21"/>
      <c r="E1" s="22"/>
    </row>
    <row r="2" spans="1:5" ht="15.75" x14ac:dyDescent="0.25">
      <c r="A2" s="20" t="s">
        <v>57</v>
      </c>
      <c r="B2" s="16"/>
      <c r="C2" s="20"/>
      <c r="D2" s="21"/>
      <c r="E2" s="16"/>
    </row>
    <row r="3" spans="1:5" ht="15.75" x14ac:dyDescent="0.25">
      <c r="A3" s="23" t="s">
        <v>19</v>
      </c>
      <c r="B3" s="23"/>
      <c r="C3" s="23"/>
      <c r="D3" s="23"/>
      <c r="E3" s="24"/>
    </row>
    <row r="4" spans="1:5" ht="15.75" x14ac:dyDescent="0.25">
      <c r="A4" s="24"/>
      <c r="B4" s="23"/>
      <c r="C4" s="23"/>
      <c r="D4" s="23"/>
      <c r="E4" s="24"/>
    </row>
    <row r="5" spans="1:5" s="13" customFormat="1" ht="15.75" x14ac:dyDescent="0.25">
      <c r="A5" s="25"/>
      <c r="B5" s="26" t="s">
        <v>80</v>
      </c>
      <c r="C5" s="26" t="s">
        <v>81</v>
      </c>
      <c r="D5" s="26" t="s">
        <v>72</v>
      </c>
      <c r="E5" s="26" t="s">
        <v>69</v>
      </c>
    </row>
    <row r="6" spans="1:5" ht="15.75" x14ac:dyDescent="0.25">
      <c r="A6" s="69"/>
      <c r="B6" s="28"/>
      <c r="C6" s="29"/>
      <c r="D6" s="30"/>
      <c r="E6" s="29"/>
    </row>
    <row r="7" spans="1:5" ht="15.75" x14ac:dyDescent="0.25">
      <c r="A7" s="31" t="s">
        <v>58</v>
      </c>
      <c r="B7" s="32">
        <v>82625185.560000002</v>
      </c>
      <c r="C7" s="33">
        <v>74458109.920000002</v>
      </c>
      <c r="D7" s="33">
        <v>556810742.56000006</v>
      </c>
      <c r="E7" s="34">
        <v>513142389.35000002</v>
      </c>
    </row>
    <row r="8" spans="1:5" ht="15.75" x14ac:dyDescent="0.25">
      <c r="A8" s="80" t="s">
        <v>59</v>
      </c>
      <c r="B8" s="81">
        <v>26428211.84</v>
      </c>
      <c r="C8" s="82">
        <v>24650198.82</v>
      </c>
      <c r="D8" s="82">
        <v>175202316.07000002</v>
      </c>
      <c r="E8" s="82">
        <v>151383700.78</v>
      </c>
    </row>
    <row r="9" spans="1:5" ht="16.5" thickBot="1" x14ac:dyDescent="0.3">
      <c r="A9" s="38"/>
      <c r="B9" s="39"/>
      <c r="C9" s="38"/>
      <c r="D9" s="38"/>
      <c r="E9" s="40"/>
    </row>
    <row r="10" spans="1:5" ht="16.5" thickTop="1" x14ac:dyDescent="0.25">
      <c r="A10" s="70"/>
      <c r="B10" s="35"/>
      <c r="C10" s="35"/>
      <c r="D10" s="42"/>
      <c r="E10" s="42"/>
    </row>
    <row r="11" spans="1:5" ht="16.5" thickBot="1" x14ac:dyDescent="0.3">
      <c r="A11" s="83" t="s">
        <v>60</v>
      </c>
      <c r="B11" s="40">
        <v>109053397.40000001</v>
      </c>
      <c r="C11" s="40">
        <v>99108308.74000001</v>
      </c>
      <c r="D11" s="40">
        <v>732013058.63000011</v>
      </c>
      <c r="E11" s="40">
        <v>664526090.13</v>
      </c>
    </row>
    <row r="12" spans="1:5" ht="16.5" thickTop="1" x14ac:dyDescent="0.25">
      <c r="A12" s="70"/>
      <c r="B12" s="35"/>
      <c r="C12" s="35"/>
      <c r="D12" s="42"/>
      <c r="E12" s="42"/>
    </row>
    <row r="13" spans="1:5" ht="15.75" x14ac:dyDescent="0.25">
      <c r="A13" s="31" t="s">
        <v>61</v>
      </c>
      <c r="B13" s="33">
        <v>-20132.25</v>
      </c>
      <c r="C13" s="33">
        <v>-276248.75</v>
      </c>
      <c r="D13" s="33">
        <v>-3312283.0199999996</v>
      </c>
      <c r="E13" s="33">
        <v>-7301558.8600000003</v>
      </c>
    </row>
    <row r="14" spans="1:5" ht="15.75" x14ac:dyDescent="0.25">
      <c r="A14" s="41" t="s">
        <v>83</v>
      </c>
      <c r="B14" s="35">
        <v>-170804.69</v>
      </c>
      <c r="C14" s="35">
        <v>-234452.75</v>
      </c>
      <c r="D14" s="35">
        <v>-201808.11</v>
      </c>
      <c r="E14" s="35">
        <v>-242022.43</v>
      </c>
    </row>
    <row r="15" spans="1:5" ht="15.75" x14ac:dyDescent="0.25">
      <c r="A15" s="53" t="s">
        <v>84</v>
      </c>
      <c r="B15" s="33">
        <v>-182870.3</v>
      </c>
      <c r="C15" s="33">
        <v>-641557.88</v>
      </c>
      <c r="D15" s="33">
        <v>-5243210.4400000004</v>
      </c>
      <c r="E15" s="33">
        <v>-6057178.8600000003</v>
      </c>
    </row>
    <row r="16" spans="1:5" ht="15.75" x14ac:dyDescent="0.25">
      <c r="A16" s="41" t="s">
        <v>85</v>
      </c>
      <c r="B16" s="35">
        <v>-5396.91</v>
      </c>
      <c r="C16" s="35">
        <v>-7993.48</v>
      </c>
      <c r="D16" s="35">
        <v>-9716.68</v>
      </c>
      <c r="E16" s="35">
        <v>-8902.9</v>
      </c>
    </row>
    <row r="17" spans="1:7" ht="16.5" thickBot="1" x14ac:dyDescent="0.3">
      <c r="A17" s="43" t="s">
        <v>62</v>
      </c>
      <c r="B17" s="44">
        <v>0</v>
      </c>
      <c r="C17" s="44">
        <v>-718.98</v>
      </c>
      <c r="D17" s="44">
        <v>-2954.31</v>
      </c>
      <c r="E17" s="84">
        <v>-4050.97</v>
      </c>
    </row>
    <row r="18" spans="1:7" ht="16.5" thickTop="1" x14ac:dyDescent="0.25">
      <c r="A18" s="71"/>
      <c r="B18" s="45"/>
      <c r="C18" s="45"/>
      <c r="D18" s="46"/>
      <c r="E18" s="46"/>
    </row>
    <row r="19" spans="1:7" ht="16.5" thickBot="1" x14ac:dyDescent="0.3">
      <c r="A19" s="83" t="s">
        <v>40</v>
      </c>
      <c r="B19" s="40">
        <v>-379204.14999999997</v>
      </c>
      <c r="C19" s="40">
        <v>-1160971.8399999999</v>
      </c>
      <c r="D19" s="40">
        <v>-8769972.5600000005</v>
      </c>
      <c r="E19" s="40">
        <v>-13613714.020000001</v>
      </c>
    </row>
    <row r="20" spans="1:7" ht="16.5" thickTop="1" x14ac:dyDescent="0.25">
      <c r="A20" s="71"/>
      <c r="B20" s="45"/>
      <c r="C20" s="45"/>
      <c r="D20" s="46"/>
      <c r="E20" s="46"/>
    </row>
    <row r="21" spans="1:7" ht="16.5" thickBot="1" x14ac:dyDescent="0.3">
      <c r="A21" s="83" t="s">
        <v>63</v>
      </c>
      <c r="B21" s="40">
        <v>108674193.25</v>
      </c>
      <c r="C21" s="40">
        <v>97947336.900000006</v>
      </c>
      <c r="D21" s="40">
        <v>723243086.07000017</v>
      </c>
      <c r="E21" s="40">
        <v>650912376.11000001</v>
      </c>
    </row>
    <row r="22" spans="1:7" ht="16.5" thickTop="1" x14ac:dyDescent="0.25">
      <c r="A22" s="71"/>
      <c r="B22" s="45"/>
      <c r="C22" s="45"/>
      <c r="D22" s="46"/>
      <c r="E22" s="46"/>
    </row>
    <row r="23" spans="1:7" ht="15.75" x14ac:dyDescent="0.25">
      <c r="A23" s="31" t="s">
        <v>64</v>
      </c>
      <c r="B23" s="33">
        <v>12845.710000000001</v>
      </c>
      <c r="C23" s="33">
        <v>8651.0499999999993</v>
      </c>
      <c r="D23" s="33">
        <v>147633.28999999998</v>
      </c>
      <c r="E23" s="33">
        <v>189677.37</v>
      </c>
    </row>
    <row r="24" spans="1:7" ht="16.5" thickBot="1" x14ac:dyDescent="0.3">
      <c r="A24" s="47" t="s">
        <v>65</v>
      </c>
      <c r="B24" s="48">
        <v>-85900.06</v>
      </c>
      <c r="C24" s="48">
        <v>-128275.71</v>
      </c>
      <c r="D24" s="48">
        <v>-10846970.35</v>
      </c>
      <c r="E24" s="48">
        <v>-13004243.07</v>
      </c>
    </row>
    <row r="25" spans="1:7" ht="16.5" thickTop="1" x14ac:dyDescent="0.25">
      <c r="A25" s="50"/>
      <c r="B25" s="50"/>
      <c r="C25" s="50"/>
      <c r="D25" s="72"/>
      <c r="E25" s="72"/>
    </row>
    <row r="26" spans="1:7" ht="15.75" x14ac:dyDescent="0.25">
      <c r="A26" s="69" t="s">
        <v>60</v>
      </c>
      <c r="B26" s="51">
        <v>108601138.89999999</v>
      </c>
      <c r="C26" s="51">
        <v>97827712.24000001</v>
      </c>
      <c r="D26" s="52">
        <v>712543749.01000011</v>
      </c>
      <c r="E26" s="52">
        <v>638097810.40999997</v>
      </c>
    </row>
    <row r="27" spans="1:7" ht="16.5" thickBot="1" x14ac:dyDescent="0.3">
      <c r="A27" s="40"/>
      <c r="B27" s="40"/>
      <c r="C27" s="40"/>
      <c r="D27" s="40"/>
      <c r="E27" s="40"/>
      <c r="G27" s="15"/>
    </row>
    <row r="28" spans="1:7" ht="16.5" thickTop="1" x14ac:dyDescent="0.25">
      <c r="A28" s="69"/>
      <c r="B28" s="36"/>
      <c r="C28" s="36"/>
      <c r="D28" s="37"/>
      <c r="E28" s="37"/>
    </row>
    <row r="29" spans="1:7" ht="15.75" x14ac:dyDescent="0.25">
      <c r="A29" s="31" t="s">
        <v>66</v>
      </c>
      <c r="B29" s="33">
        <v>19759.09</v>
      </c>
      <c r="C29" s="33">
        <v>24068</v>
      </c>
      <c r="D29" s="33">
        <v>123463.09</v>
      </c>
      <c r="E29" s="33">
        <v>128413.25</v>
      </c>
    </row>
    <row r="30" spans="1:7" ht="15.75" x14ac:dyDescent="0.25">
      <c r="A30" s="27" t="s">
        <v>56</v>
      </c>
      <c r="B30" s="35">
        <v>-2.16</v>
      </c>
      <c r="C30" s="35">
        <v>0</v>
      </c>
      <c r="D30" s="35">
        <v>-2491.4700000000003</v>
      </c>
      <c r="E30" s="35">
        <v>-1866.12</v>
      </c>
    </row>
    <row r="31" spans="1:7" ht="15.75" x14ac:dyDescent="0.25">
      <c r="A31" s="53"/>
      <c r="B31" s="49"/>
      <c r="C31" s="49"/>
      <c r="D31" s="49"/>
      <c r="E31" s="49"/>
    </row>
    <row r="32" spans="1:7" ht="15.75" x14ac:dyDescent="0.25">
      <c r="A32" s="27" t="s">
        <v>67</v>
      </c>
      <c r="B32" s="36">
        <v>233433.84</v>
      </c>
      <c r="C32" s="36">
        <v>135960.44</v>
      </c>
      <c r="D32" s="36">
        <v>4486692.5599999996</v>
      </c>
      <c r="E32" s="36">
        <v>3421345.3600000003</v>
      </c>
    </row>
    <row r="33" spans="1:5" ht="16.5" thickBot="1" x14ac:dyDescent="0.3">
      <c r="A33" s="38"/>
      <c r="B33" s="40"/>
      <c r="C33" s="40"/>
      <c r="D33" s="40"/>
      <c r="E33" s="40"/>
    </row>
    <row r="34" spans="1:5" ht="16.5" thickTop="1" x14ac:dyDescent="0.25">
      <c r="A34" s="71"/>
      <c r="B34" s="45"/>
      <c r="C34" s="45"/>
      <c r="D34" s="46"/>
      <c r="E34" s="46"/>
    </row>
    <row r="35" spans="1:5" s="14" customFormat="1" ht="15.75" x14ac:dyDescent="0.25">
      <c r="A35" s="85" t="s">
        <v>68</v>
      </c>
      <c r="B35" s="86">
        <v>108854329.67</v>
      </c>
      <c r="C35" s="86">
        <v>97987740.680000007</v>
      </c>
      <c r="D35" s="86">
        <v>717151413.19000006</v>
      </c>
      <c r="E35" s="86">
        <v>641645702.89999998</v>
      </c>
    </row>
    <row r="37" spans="1:5" x14ac:dyDescent="0.25">
      <c r="A37" s="87" t="s">
        <v>86</v>
      </c>
      <c r="B37" s="19"/>
      <c r="C37" s="19"/>
      <c r="D37" s="19"/>
      <c r="E37" s="19"/>
    </row>
  </sheetData>
  <pageMargins left="0.7" right="0.7" top="0.75" bottom="0.75" header="0.3" footer="0.3"/>
  <pageSetup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2DE4-4EBF-4780-864B-229D84D27F71}">
  <dimension ref="A1:T63"/>
  <sheetViews>
    <sheetView view="pageBreakPreview" topLeftCell="A14" zoomScale="70" zoomScaleNormal="85" zoomScaleSheetLayoutView="70" workbookViewId="0">
      <selection activeCell="A61" sqref="A61"/>
    </sheetView>
  </sheetViews>
  <sheetFormatPr defaultRowHeight="15" x14ac:dyDescent="0.25"/>
  <cols>
    <col min="1" max="1" width="45.7109375" customWidth="1"/>
    <col min="2" max="9" width="27.7109375" customWidth="1"/>
    <col min="11" max="17" width="18.7109375" customWidth="1"/>
    <col min="257" max="257" width="45.7109375" customWidth="1"/>
    <col min="258" max="265" width="27.7109375" customWidth="1"/>
    <col min="267" max="273" width="18.7109375" customWidth="1"/>
    <col min="513" max="513" width="45.7109375" customWidth="1"/>
    <col min="514" max="521" width="27.7109375" customWidth="1"/>
    <col min="523" max="529" width="18.7109375" customWidth="1"/>
    <col min="769" max="769" width="45.7109375" customWidth="1"/>
    <col min="770" max="777" width="27.7109375" customWidth="1"/>
    <col min="779" max="785" width="18.7109375" customWidth="1"/>
    <col min="1025" max="1025" width="45.7109375" customWidth="1"/>
    <col min="1026" max="1033" width="27.7109375" customWidth="1"/>
    <col min="1035" max="1041" width="18.7109375" customWidth="1"/>
    <col min="1281" max="1281" width="45.7109375" customWidth="1"/>
    <col min="1282" max="1289" width="27.7109375" customWidth="1"/>
    <col min="1291" max="1297" width="18.7109375" customWidth="1"/>
    <col min="1537" max="1537" width="45.7109375" customWidth="1"/>
    <col min="1538" max="1545" width="27.7109375" customWidth="1"/>
    <col min="1547" max="1553" width="18.7109375" customWidth="1"/>
    <col min="1793" max="1793" width="45.7109375" customWidth="1"/>
    <col min="1794" max="1801" width="27.7109375" customWidth="1"/>
    <col min="1803" max="1809" width="18.7109375" customWidth="1"/>
    <col min="2049" max="2049" width="45.7109375" customWidth="1"/>
    <col min="2050" max="2057" width="27.7109375" customWidth="1"/>
    <col min="2059" max="2065" width="18.7109375" customWidth="1"/>
    <col min="2305" max="2305" width="45.7109375" customWidth="1"/>
    <col min="2306" max="2313" width="27.7109375" customWidth="1"/>
    <col min="2315" max="2321" width="18.7109375" customWidth="1"/>
    <col min="2561" max="2561" width="45.7109375" customWidth="1"/>
    <col min="2562" max="2569" width="27.7109375" customWidth="1"/>
    <col min="2571" max="2577" width="18.7109375" customWidth="1"/>
    <col min="2817" max="2817" width="45.7109375" customWidth="1"/>
    <col min="2818" max="2825" width="27.7109375" customWidth="1"/>
    <col min="2827" max="2833" width="18.7109375" customWidth="1"/>
    <col min="3073" max="3073" width="45.7109375" customWidth="1"/>
    <col min="3074" max="3081" width="27.7109375" customWidth="1"/>
    <col min="3083" max="3089" width="18.7109375" customWidth="1"/>
    <col min="3329" max="3329" width="45.7109375" customWidth="1"/>
    <col min="3330" max="3337" width="27.7109375" customWidth="1"/>
    <col min="3339" max="3345" width="18.7109375" customWidth="1"/>
    <col min="3585" max="3585" width="45.7109375" customWidth="1"/>
    <col min="3586" max="3593" width="27.7109375" customWidth="1"/>
    <col min="3595" max="3601" width="18.7109375" customWidth="1"/>
    <col min="3841" max="3841" width="45.7109375" customWidth="1"/>
    <col min="3842" max="3849" width="27.7109375" customWidth="1"/>
    <col min="3851" max="3857" width="18.7109375" customWidth="1"/>
    <col min="4097" max="4097" width="45.7109375" customWidth="1"/>
    <col min="4098" max="4105" width="27.7109375" customWidth="1"/>
    <col min="4107" max="4113" width="18.7109375" customWidth="1"/>
    <col min="4353" max="4353" width="45.7109375" customWidth="1"/>
    <col min="4354" max="4361" width="27.7109375" customWidth="1"/>
    <col min="4363" max="4369" width="18.7109375" customWidth="1"/>
    <col min="4609" max="4609" width="45.7109375" customWidth="1"/>
    <col min="4610" max="4617" width="27.7109375" customWidth="1"/>
    <col min="4619" max="4625" width="18.7109375" customWidth="1"/>
    <col min="4865" max="4865" width="45.7109375" customWidth="1"/>
    <col min="4866" max="4873" width="27.7109375" customWidth="1"/>
    <col min="4875" max="4881" width="18.7109375" customWidth="1"/>
    <col min="5121" max="5121" width="45.7109375" customWidth="1"/>
    <col min="5122" max="5129" width="27.7109375" customWidth="1"/>
    <col min="5131" max="5137" width="18.7109375" customWidth="1"/>
    <col min="5377" max="5377" width="45.7109375" customWidth="1"/>
    <col min="5378" max="5385" width="27.7109375" customWidth="1"/>
    <col min="5387" max="5393" width="18.7109375" customWidth="1"/>
    <col min="5633" max="5633" width="45.7109375" customWidth="1"/>
    <col min="5634" max="5641" width="27.7109375" customWidth="1"/>
    <col min="5643" max="5649" width="18.7109375" customWidth="1"/>
    <col min="5889" max="5889" width="45.7109375" customWidth="1"/>
    <col min="5890" max="5897" width="27.7109375" customWidth="1"/>
    <col min="5899" max="5905" width="18.7109375" customWidth="1"/>
    <col min="6145" max="6145" width="45.7109375" customWidth="1"/>
    <col min="6146" max="6153" width="27.7109375" customWidth="1"/>
    <col min="6155" max="6161" width="18.7109375" customWidth="1"/>
    <col min="6401" max="6401" width="45.7109375" customWidth="1"/>
    <col min="6402" max="6409" width="27.7109375" customWidth="1"/>
    <col min="6411" max="6417" width="18.7109375" customWidth="1"/>
    <col min="6657" max="6657" width="45.7109375" customWidth="1"/>
    <col min="6658" max="6665" width="27.7109375" customWidth="1"/>
    <col min="6667" max="6673" width="18.7109375" customWidth="1"/>
    <col min="6913" max="6913" width="45.7109375" customWidth="1"/>
    <col min="6914" max="6921" width="27.7109375" customWidth="1"/>
    <col min="6923" max="6929" width="18.7109375" customWidth="1"/>
    <col min="7169" max="7169" width="45.7109375" customWidth="1"/>
    <col min="7170" max="7177" width="27.7109375" customWidth="1"/>
    <col min="7179" max="7185" width="18.7109375" customWidth="1"/>
    <col min="7425" max="7425" width="45.7109375" customWidth="1"/>
    <col min="7426" max="7433" width="27.7109375" customWidth="1"/>
    <col min="7435" max="7441" width="18.7109375" customWidth="1"/>
    <col min="7681" max="7681" width="45.7109375" customWidth="1"/>
    <col min="7682" max="7689" width="27.7109375" customWidth="1"/>
    <col min="7691" max="7697" width="18.7109375" customWidth="1"/>
    <col min="7937" max="7937" width="45.7109375" customWidth="1"/>
    <col min="7938" max="7945" width="27.7109375" customWidth="1"/>
    <col min="7947" max="7953" width="18.7109375" customWidth="1"/>
    <col min="8193" max="8193" width="45.7109375" customWidth="1"/>
    <col min="8194" max="8201" width="27.7109375" customWidth="1"/>
    <col min="8203" max="8209" width="18.7109375" customWidth="1"/>
    <col min="8449" max="8449" width="45.7109375" customWidth="1"/>
    <col min="8450" max="8457" width="27.7109375" customWidth="1"/>
    <col min="8459" max="8465" width="18.7109375" customWidth="1"/>
    <col min="8705" max="8705" width="45.7109375" customWidth="1"/>
    <col min="8706" max="8713" width="27.7109375" customWidth="1"/>
    <col min="8715" max="8721" width="18.7109375" customWidth="1"/>
    <col min="8961" max="8961" width="45.7109375" customWidth="1"/>
    <col min="8962" max="8969" width="27.7109375" customWidth="1"/>
    <col min="8971" max="8977" width="18.7109375" customWidth="1"/>
    <col min="9217" max="9217" width="45.7109375" customWidth="1"/>
    <col min="9218" max="9225" width="27.7109375" customWidth="1"/>
    <col min="9227" max="9233" width="18.7109375" customWidth="1"/>
    <col min="9473" max="9473" width="45.7109375" customWidth="1"/>
    <col min="9474" max="9481" width="27.7109375" customWidth="1"/>
    <col min="9483" max="9489" width="18.7109375" customWidth="1"/>
    <col min="9729" max="9729" width="45.7109375" customWidth="1"/>
    <col min="9730" max="9737" width="27.7109375" customWidth="1"/>
    <col min="9739" max="9745" width="18.7109375" customWidth="1"/>
    <col min="9985" max="9985" width="45.7109375" customWidth="1"/>
    <col min="9986" max="9993" width="27.7109375" customWidth="1"/>
    <col min="9995" max="10001" width="18.7109375" customWidth="1"/>
    <col min="10241" max="10241" width="45.7109375" customWidth="1"/>
    <col min="10242" max="10249" width="27.7109375" customWidth="1"/>
    <col min="10251" max="10257" width="18.7109375" customWidth="1"/>
    <col min="10497" max="10497" width="45.7109375" customWidth="1"/>
    <col min="10498" max="10505" width="27.7109375" customWidth="1"/>
    <col min="10507" max="10513" width="18.7109375" customWidth="1"/>
    <col min="10753" max="10753" width="45.7109375" customWidth="1"/>
    <col min="10754" max="10761" width="27.7109375" customWidth="1"/>
    <col min="10763" max="10769" width="18.7109375" customWidth="1"/>
    <col min="11009" max="11009" width="45.7109375" customWidth="1"/>
    <col min="11010" max="11017" width="27.7109375" customWidth="1"/>
    <col min="11019" max="11025" width="18.7109375" customWidth="1"/>
    <col min="11265" max="11265" width="45.7109375" customWidth="1"/>
    <col min="11266" max="11273" width="27.7109375" customWidth="1"/>
    <col min="11275" max="11281" width="18.7109375" customWidth="1"/>
    <col min="11521" max="11521" width="45.7109375" customWidth="1"/>
    <col min="11522" max="11529" width="27.7109375" customWidth="1"/>
    <col min="11531" max="11537" width="18.7109375" customWidth="1"/>
    <col min="11777" max="11777" width="45.7109375" customWidth="1"/>
    <col min="11778" max="11785" width="27.7109375" customWidth="1"/>
    <col min="11787" max="11793" width="18.7109375" customWidth="1"/>
    <col min="12033" max="12033" width="45.7109375" customWidth="1"/>
    <col min="12034" max="12041" width="27.7109375" customWidth="1"/>
    <col min="12043" max="12049" width="18.7109375" customWidth="1"/>
    <col min="12289" max="12289" width="45.7109375" customWidth="1"/>
    <col min="12290" max="12297" width="27.7109375" customWidth="1"/>
    <col min="12299" max="12305" width="18.7109375" customWidth="1"/>
    <col min="12545" max="12545" width="45.7109375" customWidth="1"/>
    <col min="12546" max="12553" width="27.7109375" customWidth="1"/>
    <col min="12555" max="12561" width="18.7109375" customWidth="1"/>
    <col min="12801" max="12801" width="45.7109375" customWidth="1"/>
    <col min="12802" max="12809" width="27.7109375" customWidth="1"/>
    <col min="12811" max="12817" width="18.7109375" customWidth="1"/>
    <col min="13057" max="13057" width="45.7109375" customWidth="1"/>
    <col min="13058" max="13065" width="27.7109375" customWidth="1"/>
    <col min="13067" max="13073" width="18.7109375" customWidth="1"/>
    <col min="13313" max="13313" width="45.7109375" customWidth="1"/>
    <col min="13314" max="13321" width="27.7109375" customWidth="1"/>
    <col min="13323" max="13329" width="18.7109375" customWidth="1"/>
    <col min="13569" max="13569" width="45.7109375" customWidth="1"/>
    <col min="13570" max="13577" width="27.7109375" customWidth="1"/>
    <col min="13579" max="13585" width="18.7109375" customWidth="1"/>
    <col min="13825" max="13825" width="45.7109375" customWidth="1"/>
    <col min="13826" max="13833" width="27.7109375" customWidth="1"/>
    <col min="13835" max="13841" width="18.7109375" customWidth="1"/>
    <col min="14081" max="14081" width="45.7109375" customWidth="1"/>
    <col min="14082" max="14089" width="27.7109375" customWidth="1"/>
    <col min="14091" max="14097" width="18.7109375" customWidth="1"/>
    <col min="14337" max="14337" width="45.7109375" customWidth="1"/>
    <col min="14338" max="14345" width="27.7109375" customWidth="1"/>
    <col min="14347" max="14353" width="18.7109375" customWidth="1"/>
    <col min="14593" max="14593" width="45.7109375" customWidth="1"/>
    <col min="14594" max="14601" width="27.7109375" customWidth="1"/>
    <col min="14603" max="14609" width="18.7109375" customWidth="1"/>
    <col min="14849" max="14849" width="45.7109375" customWidth="1"/>
    <col min="14850" max="14857" width="27.7109375" customWidth="1"/>
    <col min="14859" max="14865" width="18.7109375" customWidth="1"/>
    <col min="15105" max="15105" width="45.7109375" customWidth="1"/>
    <col min="15106" max="15113" width="27.7109375" customWidth="1"/>
    <col min="15115" max="15121" width="18.7109375" customWidth="1"/>
    <col min="15361" max="15361" width="45.7109375" customWidth="1"/>
    <col min="15362" max="15369" width="27.7109375" customWidth="1"/>
    <col min="15371" max="15377" width="18.7109375" customWidth="1"/>
    <col min="15617" max="15617" width="45.7109375" customWidth="1"/>
    <col min="15618" max="15625" width="27.7109375" customWidth="1"/>
    <col min="15627" max="15633" width="18.7109375" customWidth="1"/>
    <col min="15873" max="15873" width="45.7109375" customWidth="1"/>
    <col min="15874" max="15881" width="27.7109375" customWidth="1"/>
    <col min="15883" max="15889" width="18.7109375" customWidth="1"/>
    <col min="16129" max="16129" width="45.7109375" customWidth="1"/>
    <col min="16130" max="16137" width="27.7109375" customWidth="1"/>
    <col min="16139" max="16145" width="18.7109375" customWidth="1"/>
  </cols>
  <sheetData>
    <row r="1" spans="1:20" x14ac:dyDescent="0.25">
      <c r="A1" s="2" t="s">
        <v>19</v>
      </c>
      <c r="B1" s="2"/>
      <c r="C1" s="2"/>
      <c r="D1" s="2"/>
      <c r="E1" s="2"/>
      <c r="F1" s="2"/>
      <c r="G1" s="2"/>
      <c r="H1" s="2"/>
      <c r="I1" s="2"/>
    </row>
    <row r="2" spans="1:20" ht="15.75" x14ac:dyDescent="0.25">
      <c r="A2" s="17" t="s">
        <v>20</v>
      </c>
      <c r="B2" s="17"/>
      <c r="C2" s="17"/>
      <c r="D2" s="54"/>
      <c r="E2" s="17"/>
      <c r="F2" s="17"/>
      <c r="G2" s="17"/>
      <c r="H2" s="17"/>
      <c r="I2" s="17"/>
    </row>
    <row r="3" spans="1:20" x14ac:dyDescent="0.25">
      <c r="A3" s="2"/>
      <c r="B3" s="2"/>
      <c r="C3" s="2"/>
      <c r="D3" s="2"/>
      <c r="E3" s="2"/>
      <c r="F3" s="2"/>
      <c r="G3" s="2"/>
      <c r="H3" s="2"/>
      <c r="I3" s="2"/>
    </row>
    <row r="4" spans="1:20" ht="15.75" x14ac:dyDescent="0.25">
      <c r="A4" s="55"/>
      <c r="B4" s="55" t="s">
        <v>80</v>
      </c>
      <c r="C4" s="55"/>
      <c r="D4" s="55" t="s">
        <v>81</v>
      </c>
      <c r="E4" s="55" t="s">
        <v>21</v>
      </c>
      <c r="F4" s="55" t="s">
        <v>72</v>
      </c>
      <c r="G4" s="68"/>
      <c r="H4" s="55" t="s">
        <v>69</v>
      </c>
      <c r="I4" s="55"/>
      <c r="J4" s="2"/>
      <c r="R4" s="1"/>
      <c r="S4" s="1"/>
      <c r="T4" s="1"/>
    </row>
    <row r="5" spans="1:20" ht="15.75" x14ac:dyDescent="0.25">
      <c r="A5" s="2" t="s">
        <v>22</v>
      </c>
      <c r="B5" s="56"/>
      <c r="C5" s="57">
        <f>'[1]9% JUL'!C5+'[1]295% JUL'!C5+'[1]17% JUL'!C5</f>
        <v>307747184</v>
      </c>
      <c r="D5" s="56"/>
      <c r="E5" s="57">
        <f>'[2]SUM JUL 25'!$C$5</f>
        <v>301836898</v>
      </c>
      <c r="F5" s="56"/>
      <c r="G5" s="57">
        <f>'[3]SUM JUN 26'!$G$5+C5</f>
        <v>2078255570</v>
      </c>
      <c r="H5" s="56"/>
      <c r="I5" s="57">
        <f>'[2]SUM JUL 25'!$G$5</f>
        <v>2080893004</v>
      </c>
      <c r="J5" s="2"/>
      <c r="R5" s="1"/>
      <c r="S5" s="1"/>
      <c r="T5" s="1"/>
    </row>
    <row r="6" spans="1:20" ht="15.75" x14ac:dyDescent="0.25">
      <c r="A6" s="2"/>
      <c r="B6" s="56"/>
      <c r="C6" s="57"/>
      <c r="D6" s="56"/>
      <c r="E6" s="57"/>
      <c r="F6" s="56"/>
      <c r="G6" s="57"/>
      <c r="H6" s="56"/>
      <c r="I6" s="57"/>
      <c r="J6" s="2"/>
      <c r="R6" s="1"/>
      <c r="S6" s="1"/>
      <c r="T6" s="1"/>
    </row>
    <row r="7" spans="1:20" ht="15.75" x14ac:dyDescent="0.25">
      <c r="A7" s="2" t="s">
        <v>23</v>
      </c>
      <c r="B7" s="56">
        <f>'[1]9% JUL'!B7+'[1]295% JUL'!B7+'[1]17% JUL'!B7</f>
        <v>18538150</v>
      </c>
      <c r="C7" s="57"/>
      <c r="D7" s="56">
        <f>'[2]SUM JUL 25'!$B$7</f>
        <v>17285269</v>
      </c>
      <c r="E7" s="56"/>
      <c r="F7" s="89">
        <f>'[3]SUM JUN 26'!$F$7+B7</f>
        <v>128023446</v>
      </c>
      <c r="G7" s="57"/>
      <c r="H7" s="56">
        <f>'[2]SUM JUL 25'!$F$7</f>
        <v>120015416</v>
      </c>
      <c r="I7" s="57"/>
      <c r="J7" s="2"/>
      <c r="R7" s="1"/>
      <c r="S7" s="1"/>
      <c r="T7" s="1"/>
    </row>
    <row r="8" spans="1:20" ht="15.75" x14ac:dyDescent="0.25">
      <c r="A8" s="2" t="s">
        <v>24</v>
      </c>
      <c r="B8" s="56">
        <f>'[1]9% JUL'!B8+'[1]295% JUL'!B8+'[1]17% JUL'!B8</f>
        <v>0</v>
      </c>
      <c r="C8" s="57"/>
      <c r="D8" s="56">
        <f>'[2]SUM JUL 25'!$B$8</f>
        <v>0</v>
      </c>
      <c r="E8" s="56"/>
      <c r="F8" s="89">
        <f>'[3]SUM JUN 26'!$F$8+B8</f>
        <v>0</v>
      </c>
      <c r="G8" s="57"/>
      <c r="H8" s="56">
        <f>'[2]SUM JUL 25'!$F$8</f>
        <v>0</v>
      </c>
      <c r="I8" s="57"/>
      <c r="J8" s="2"/>
      <c r="R8" s="1"/>
      <c r="S8" s="1"/>
      <c r="T8" s="1"/>
    </row>
    <row r="9" spans="1:20" ht="15.75" x14ac:dyDescent="0.25">
      <c r="A9" s="2"/>
      <c r="B9" s="56" t="s">
        <v>21</v>
      </c>
      <c r="C9" s="57">
        <f>B7+B8</f>
        <v>18538150</v>
      </c>
      <c r="D9" s="56" t="s">
        <v>21</v>
      </c>
      <c r="E9" s="56">
        <f>D7+D8</f>
        <v>17285269</v>
      </c>
      <c r="F9" s="89" t="s">
        <v>21</v>
      </c>
      <c r="G9" s="57">
        <f>F7+F8</f>
        <v>128023446</v>
      </c>
      <c r="H9" s="56" t="s">
        <v>21</v>
      </c>
      <c r="I9" s="57">
        <f>H7+H8</f>
        <v>120015416</v>
      </c>
      <c r="J9" s="2"/>
      <c r="R9" s="1"/>
      <c r="S9" s="1"/>
      <c r="T9" s="1"/>
    </row>
    <row r="10" spans="1:20" ht="15.75" x14ac:dyDescent="0.25">
      <c r="A10" s="2" t="s">
        <v>25</v>
      </c>
      <c r="B10" s="56"/>
      <c r="C10" s="57" t="s">
        <v>21</v>
      </c>
      <c r="D10" s="56"/>
      <c r="E10" s="57" t="s">
        <v>21</v>
      </c>
      <c r="F10" s="56"/>
      <c r="G10" s="57" t="s">
        <v>21</v>
      </c>
      <c r="H10" s="56"/>
      <c r="I10" s="57" t="s">
        <v>21</v>
      </c>
      <c r="J10" s="2"/>
      <c r="R10" s="1"/>
      <c r="S10" s="1"/>
      <c r="T10" s="1"/>
    </row>
    <row r="11" spans="1:20" ht="15.75" x14ac:dyDescent="0.25">
      <c r="A11" s="55" t="s">
        <v>26</v>
      </c>
      <c r="B11" s="58"/>
      <c r="C11" s="59">
        <f>C5-C9</f>
        <v>289209034</v>
      </c>
      <c r="D11" s="58"/>
      <c r="E11" s="59">
        <f>E5-E9</f>
        <v>284551629</v>
      </c>
      <c r="F11" s="58" t="s">
        <v>21</v>
      </c>
      <c r="G11" s="59">
        <f>G5-G9</f>
        <v>1950232124</v>
      </c>
      <c r="H11" s="58" t="s">
        <v>21</v>
      </c>
      <c r="I11" s="59">
        <f>I5-I9</f>
        <v>1960877588</v>
      </c>
      <c r="J11" s="2"/>
      <c r="R11" s="1"/>
      <c r="S11" s="1"/>
      <c r="T11" s="1"/>
    </row>
    <row r="12" spans="1:20" ht="15.75" x14ac:dyDescent="0.25">
      <c r="A12" s="2" t="s">
        <v>27</v>
      </c>
      <c r="B12" s="56"/>
      <c r="C12" s="57"/>
      <c r="D12" s="56"/>
      <c r="E12" s="57"/>
      <c r="F12" s="56"/>
      <c r="G12" s="57"/>
      <c r="H12" s="56"/>
      <c r="I12" s="57"/>
      <c r="J12" s="2"/>
      <c r="R12" s="1"/>
      <c r="S12" s="1"/>
      <c r="T12" s="1"/>
    </row>
    <row r="13" spans="1:20" ht="15.75" x14ac:dyDescent="0.25">
      <c r="A13" s="2" t="s">
        <v>28</v>
      </c>
      <c r="B13" s="56">
        <f>'[1]9% JUL'!B13+'[1]17% JUL'!B13+'[1]295% JUL'!B13</f>
        <v>231702</v>
      </c>
      <c r="C13" s="57"/>
      <c r="D13" s="56">
        <f>'[2]SUM JUL 25'!$B$13</f>
        <v>166863</v>
      </c>
      <c r="E13" s="56"/>
      <c r="F13" s="89">
        <f>'[3]SUM JUN 26'!$F$13+B13</f>
        <v>2776754</v>
      </c>
      <c r="G13" s="57"/>
      <c r="H13" s="56">
        <f>'[2]SUM JUL 25'!$F$13</f>
        <v>916385</v>
      </c>
      <c r="I13" s="57"/>
      <c r="J13" s="2"/>
      <c r="R13" s="1"/>
      <c r="S13" s="1"/>
      <c r="T13" s="1"/>
    </row>
    <row r="14" spans="1:20" ht="15.75" x14ac:dyDescent="0.25">
      <c r="A14" s="2" t="s">
        <v>29</v>
      </c>
      <c r="B14" s="56" t="s">
        <v>21</v>
      </c>
      <c r="C14" s="57">
        <f>B13</f>
        <v>231702</v>
      </c>
      <c r="D14" s="56" t="s">
        <v>21</v>
      </c>
      <c r="E14" s="56">
        <f>D13</f>
        <v>166863</v>
      </c>
      <c r="F14" s="89" t="s">
        <v>21</v>
      </c>
      <c r="G14" s="57">
        <f>F13</f>
        <v>2776754</v>
      </c>
      <c r="H14" s="56" t="s">
        <v>21</v>
      </c>
      <c r="I14" s="57">
        <f>H13</f>
        <v>916385</v>
      </c>
      <c r="J14" s="2"/>
      <c r="R14" s="1"/>
      <c r="S14" s="1"/>
      <c r="T14" s="1"/>
    </row>
    <row r="15" spans="1:20" ht="15.75" x14ac:dyDescent="0.25">
      <c r="A15" s="2" t="s">
        <v>30</v>
      </c>
      <c r="B15" s="56">
        <f>'[1]9% JUL'!B15+'[1]17% JUL'!B15+'[1]295% JUL'!B15</f>
        <v>8530316</v>
      </c>
      <c r="C15" s="57"/>
      <c r="D15" s="56">
        <f>'[2]SUM JUL 25'!$B$15</f>
        <v>8332461</v>
      </c>
      <c r="E15" s="56"/>
      <c r="F15" s="89">
        <f>'[3]SUM JUN 26'!$F$15+B15</f>
        <v>57642362</v>
      </c>
      <c r="G15" s="57"/>
      <c r="H15" s="56">
        <f>'[2]SUM JUL 25'!$F$15</f>
        <v>57305163</v>
      </c>
      <c r="I15" s="57"/>
      <c r="J15" s="2"/>
      <c r="R15" s="1"/>
      <c r="S15" s="1"/>
      <c r="T15" s="1"/>
    </row>
    <row r="16" spans="1:20" ht="15.75" x14ac:dyDescent="0.25">
      <c r="A16" s="2"/>
      <c r="B16" s="56"/>
      <c r="C16" s="57">
        <f>C14+B15</f>
        <v>8762018</v>
      </c>
      <c r="D16" s="56"/>
      <c r="E16" s="57">
        <f>E14+D15</f>
        <v>8499324</v>
      </c>
      <c r="F16" s="56"/>
      <c r="G16" s="57">
        <f>G14+F15</f>
        <v>60419116</v>
      </c>
      <c r="H16" s="56"/>
      <c r="I16" s="57">
        <f>I14+H15</f>
        <v>58221548</v>
      </c>
      <c r="J16" s="2"/>
      <c r="R16" s="1"/>
      <c r="S16" s="1"/>
      <c r="T16" s="1"/>
    </row>
    <row r="17" spans="1:20" ht="15.75" x14ac:dyDescent="0.25">
      <c r="A17" s="55" t="s">
        <v>31</v>
      </c>
      <c r="B17" s="58"/>
      <c r="C17" s="59">
        <f>C11-C16</f>
        <v>280447016</v>
      </c>
      <c r="D17" s="58"/>
      <c r="E17" s="59">
        <f>E11-E16</f>
        <v>276052305</v>
      </c>
      <c r="F17" s="58"/>
      <c r="G17" s="59">
        <f>G11-G16</f>
        <v>1889813008</v>
      </c>
      <c r="H17" s="58"/>
      <c r="I17" s="59">
        <f>I11-I16</f>
        <v>1902656040</v>
      </c>
      <c r="J17" s="2"/>
      <c r="R17" s="1"/>
      <c r="S17" s="1"/>
      <c r="T17" s="1"/>
    </row>
    <row r="18" spans="1:20" ht="15.75" x14ac:dyDescent="0.25">
      <c r="A18" s="2" t="s">
        <v>32</v>
      </c>
      <c r="B18" s="56"/>
      <c r="C18" s="57"/>
      <c r="D18" s="56"/>
      <c r="E18" s="57"/>
      <c r="F18" s="56"/>
      <c r="G18" s="57"/>
      <c r="H18" s="56"/>
      <c r="I18" s="57"/>
      <c r="J18" s="2"/>
      <c r="R18" s="1"/>
      <c r="S18" s="1"/>
      <c r="T18" s="1"/>
    </row>
    <row r="19" spans="1:20" ht="15.75" x14ac:dyDescent="0.25">
      <c r="A19" s="2" t="s">
        <v>33</v>
      </c>
      <c r="B19" s="56">
        <f>'[1]9% JUL'!B19+'[1]17% JUL'!B19+'[1]295% JUL'!B19</f>
        <v>27389</v>
      </c>
      <c r="C19" s="57"/>
      <c r="D19" s="56">
        <f>'[2]SUM JUL 25'!$B$19</f>
        <v>42533</v>
      </c>
      <c r="E19" s="56"/>
      <c r="F19" s="89">
        <f>'[3]SUM JUN 26'!$F$19+B19</f>
        <v>1798461</v>
      </c>
      <c r="G19" s="57"/>
      <c r="H19" s="56">
        <f>'[2]SUM JUL 25'!$F$19</f>
        <v>2056040</v>
      </c>
      <c r="I19" s="57"/>
      <c r="J19" s="2"/>
      <c r="R19" s="1"/>
      <c r="S19" s="1"/>
      <c r="T19" s="1"/>
    </row>
    <row r="20" spans="1:20" ht="15.75" x14ac:dyDescent="0.25">
      <c r="A20" s="2" t="s">
        <v>77</v>
      </c>
      <c r="B20" s="56">
        <f>'[1]9% JUL'!B20+'[1]17% JUL'!B20+'[1]295% JUL'!B20</f>
        <v>0</v>
      </c>
      <c r="C20" s="57"/>
      <c r="D20" s="56">
        <f>'[2]SUM JUL 25'!$B$20</f>
        <v>0</v>
      </c>
      <c r="E20" s="56"/>
      <c r="F20" s="89">
        <f>'[3]SUM JUN 26'!$F$20+B20</f>
        <v>0</v>
      </c>
      <c r="G20" s="57"/>
      <c r="H20" s="56">
        <f>'[2]SUM JUL 25'!$F$20</f>
        <v>0</v>
      </c>
      <c r="I20" s="57"/>
      <c r="J20" s="2"/>
      <c r="R20" s="1"/>
      <c r="S20" s="1"/>
      <c r="T20" s="1"/>
    </row>
    <row r="21" spans="1:20" ht="15.75" x14ac:dyDescent="0.25">
      <c r="A21" s="2" t="s">
        <v>34</v>
      </c>
      <c r="B21" s="56">
        <f>'[1]9% JUL'!B21+'[1]17% JUL'!B21+'[1]295% JUL'!B21</f>
        <v>0</v>
      </c>
      <c r="C21" s="57"/>
      <c r="D21" s="56">
        <f>'[2]SUM JUL 25'!$B$21</f>
        <v>0</v>
      </c>
      <c r="E21" s="56"/>
      <c r="F21" s="89">
        <f>'[3]SUM JUN 26'!$F$21+B21</f>
        <v>2649</v>
      </c>
      <c r="G21" s="57"/>
      <c r="H21" s="56">
        <f>'[2]SUM JUL 25'!$F$21</f>
        <v>2538</v>
      </c>
      <c r="I21" s="57"/>
      <c r="J21" s="2"/>
      <c r="R21" s="1"/>
      <c r="S21" s="1"/>
      <c r="T21" s="1"/>
    </row>
    <row r="22" spans="1:20" ht="15.75" x14ac:dyDescent="0.25">
      <c r="A22" s="2" t="s">
        <v>35</v>
      </c>
      <c r="B22" s="56">
        <f>'[1]9% JUL'!B22+'[1]17% JUL'!B22+'[1]295% JUL'!B22</f>
        <v>8109</v>
      </c>
      <c r="C22" s="57"/>
      <c r="D22" s="56">
        <f>'[2]SUM JUL 25'!$B$22</f>
        <v>32651</v>
      </c>
      <c r="E22" s="56"/>
      <c r="F22" s="89">
        <f>'[3]SUM JUN 26'!$F$22+B22</f>
        <v>1170984</v>
      </c>
      <c r="G22" s="57"/>
      <c r="H22" s="56">
        <f>'[2]SUM JUL 25'!$F$22</f>
        <v>981382</v>
      </c>
      <c r="I22" s="57"/>
      <c r="J22" s="2"/>
      <c r="R22" s="1"/>
      <c r="S22" s="1"/>
      <c r="T22" s="1"/>
    </row>
    <row r="23" spans="1:20" ht="15.75" x14ac:dyDescent="0.25">
      <c r="A23" s="2" t="s">
        <v>36</v>
      </c>
      <c r="B23" s="56">
        <f>'[1]9% JUL'!B23+'[1]17% JUL'!B23+'[1]295% JUL'!B23</f>
        <v>782</v>
      </c>
      <c r="C23" s="57"/>
      <c r="D23" s="56">
        <f>'[2]SUM JUL 25'!$B$23</f>
        <v>291921</v>
      </c>
      <c r="E23" s="56"/>
      <c r="F23" s="89">
        <f>'[3]SUM JUN 26'!$F$23+B23</f>
        <v>1875219</v>
      </c>
      <c r="G23" s="57"/>
      <c r="H23" s="56">
        <f>'[2]SUM JUL 25'!$F$23</f>
        <v>2809042</v>
      </c>
      <c r="I23" s="57"/>
      <c r="R23" s="12"/>
      <c r="S23" s="12"/>
      <c r="T23" s="1"/>
    </row>
    <row r="24" spans="1:20" ht="15.75" x14ac:dyDescent="0.25">
      <c r="A24" s="2" t="s">
        <v>37</v>
      </c>
      <c r="B24" s="56">
        <f>'[1]9% JUL'!B24+'[1]17% JUL'!B24+'[1]295% JUL'!B24</f>
        <v>587</v>
      </c>
      <c r="C24" s="57"/>
      <c r="D24" s="56">
        <f>'[2]SUM JUL 25'!$B$24</f>
        <v>597366</v>
      </c>
      <c r="E24" s="56"/>
      <c r="F24" s="89">
        <f>'[3]SUM JUN 26'!$F$24+B24</f>
        <v>5234710</v>
      </c>
      <c r="G24" s="57"/>
      <c r="H24" s="56">
        <f>'[2]SUM JUL 25'!$F24</f>
        <v>17875623</v>
      </c>
      <c r="I24" s="57"/>
      <c r="J24" s="2"/>
      <c r="R24" s="1"/>
      <c r="S24" s="1"/>
      <c r="T24" s="1"/>
    </row>
    <row r="25" spans="1:20" x14ac:dyDescent="0.25">
      <c r="A25" s="2" t="s">
        <v>38</v>
      </c>
      <c r="B25" s="56">
        <f>'[1]9% JUL'!B25+'[1]17% JUL'!B25+'[1]295% JUL'!B25</f>
        <v>31378</v>
      </c>
      <c r="C25" s="57"/>
      <c r="D25" s="56">
        <f>'[2]SUM JUL 25'!$B$25</f>
        <v>58673</v>
      </c>
      <c r="E25" s="56"/>
      <c r="F25" s="89">
        <f>'[3]SUM JUN 26'!$F$25+B25</f>
        <v>1146053</v>
      </c>
      <c r="G25" s="57"/>
      <c r="H25" s="56">
        <f>'[2]SUM JUL 25'!$F$25</f>
        <v>3318186</v>
      </c>
      <c r="I25" s="57"/>
      <c r="J25" s="2"/>
    </row>
    <row r="26" spans="1:20" x14ac:dyDescent="0.25">
      <c r="A26" s="2" t="s">
        <v>39</v>
      </c>
      <c r="B26" s="56">
        <f>'[1]9% JUL'!B26+'[1]295% JUL'!B26+'[1]17% JUL'!B26</f>
        <v>1366438</v>
      </c>
      <c r="C26" s="57"/>
      <c r="D26" s="56">
        <f>'[2]SUM JUL 25'!$B$26</f>
        <v>2344528</v>
      </c>
      <c r="E26" s="56"/>
      <c r="F26" s="89">
        <f>'[3]SUM JUN 26'!$F$26+B26</f>
        <v>1676472</v>
      </c>
      <c r="G26" s="57"/>
      <c r="H26" s="56">
        <f>'[2]SUM JUL 25'!$F26</f>
        <v>2445457</v>
      </c>
      <c r="I26" s="57"/>
      <c r="J26" s="2"/>
    </row>
    <row r="27" spans="1:20" x14ac:dyDescent="0.25">
      <c r="A27" s="2"/>
      <c r="B27" s="56"/>
      <c r="C27" s="57"/>
      <c r="D27" s="56"/>
      <c r="E27" s="57"/>
      <c r="F27" s="56"/>
      <c r="G27" s="57"/>
      <c r="H27" s="56"/>
      <c r="I27" s="57"/>
      <c r="J27" s="2"/>
      <c r="K27" s="2"/>
      <c r="L27" s="2"/>
      <c r="M27" s="2"/>
      <c r="N27" s="2"/>
      <c r="O27" s="2"/>
      <c r="P27" s="2"/>
      <c r="Q27" s="2"/>
    </row>
    <row r="28" spans="1:20" x14ac:dyDescent="0.25">
      <c r="A28" s="2" t="s">
        <v>40</v>
      </c>
      <c r="B28" s="56"/>
      <c r="C28" s="57">
        <f>B19+B20+B21+B22+B23+B24+B25+B26</f>
        <v>1434683</v>
      </c>
      <c r="D28" s="56"/>
      <c r="E28" s="57">
        <f>D19+D20+D21+D22+D23+D24+D25+D26</f>
        <v>3367672</v>
      </c>
      <c r="F28" s="56"/>
      <c r="G28" s="57">
        <f>'[3]SUM JUN 26'!$G$28+C28</f>
        <v>12904548</v>
      </c>
      <c r="H28" s="56"/>
      <c r="I28" s="57">
        <f>H19+H20+H21+H22+H23+H24+H25+H26</f>
        <v>29488268</v>
      </c>
      <c r="J28" s="2"/>
      <c r="K28" s="2"/>
      <c r="L28" s="2"/>
      <c r="M28" s="2"/>
      <c r="N28" s="2"/>
      <c r="O28" s="2"/>
      <c r="P28" s="2"/>
      <c r="Q28" s="2"/>
    </row>
    <row r="29" spans="1:20" x14ac:dyDescent="0.25">
      <c r="A29" s="2"/>
      <c r="B29" s="56"/>
      <c r="C29" s="57" t="s">
        <v>21</v>
      </c>
      <c r="D29" s="56"/>
      <c r="E29" s="57" t="s">
        <v>21</v>
      </c>
      <c r="F29" s="56"/>
      <c r="G29" s="57" t="s">
        <v>21</v>
      </c>
      <c r="H29" s="56"/>
      <c r="I29" s="57" t="s">
        <v>21</v>
      </c>
      <c r="J29" s="2"/>
      <c r="K29" s="2"/>
      <c r="L29" s="2"/>
      <c r="M29" s="2"/>
      <c r="N29" s="2"/>
      <c r="O29" s="2"/>
      <c r="P29" s="2"/>
      <c r="Q29" s="2"/>
    </row>
    <row r="30" spans="1:20" ht="15.75" thickBot="1" x14ac:dyDescent="0.3">
      <c r="A30" s="55" t="s">
        <v>41</v>
      </c>
      <c r="B30" s="58"/>
      <c r="C30" s="59">
        <f>C17-C28</f>
        <v>279012333</v>
      </c>
      <c r="D30" s="58"/>
      <c r="E30" s="59">
        <f>E17-E28</f>
        <v>272684633</v>
      </c>
      <c r="F30" s="58"/>
      <c r="G30" s="59">
        <f>G17-G28</f>
        <v>1876908460</v>
      </c>
      <c r="H30" s="58"/>
      <c r="I30" s="59">
        <f>I17-I28</f>
        <v>1873167772</v>
      </c>
      <c r="J30" s="2"/>
      <c r="K30" s="2"/>
      <c r="L30" s="2"/>
      <c r="M30" s="2"/>
      <c r="N30" s="2"/>
      <c r="O30" s="2"/>
      <c r="P30" s="2"/>
      <c r="Q30" s="2"/>
    </row>
    <row r="31" spans="1:20" ht="15.75" thickTop="1" x14ac:dyDescent="0.25">
      <c r="A31" s="60" t="s">
        <v>21</v>
      </c>
      <c r="B31" s="61" t="s">
        <v>21</v>
      </c>
      <c r="C31" s="62"/>
      <c r="D31" s="61" t="s">
        <v>21</v>
      </c>
      <c r="E31" s="62"/>
      <c r="F31" s="61"/>
      <c r="G31" s="62"/>
      <c r="H31" s="61"/>
      <c r="I31" s="62"/>
      <c r="J31" s="2"/>
      <c r="K31" s="2"/>
      <c r="L31" s="2"/>
      <c r="M31" s="2"/>
      <c r="N31" s="2"/>
      <c r="O31" s="2"/>
      <c r="P31" s="2"/>
      <c r="Q31" s="2"/>
    </row>
    <row r="32" spans="1:20" x14ac:dyDescent="0.25">
      <c r="A32" s="2" t="s">
        <v>78</v>
      </c>
      <c r="B32" s="56"/>
      <c r="C32" s="57">
        <f>'[1]9% JUL'!C32+'[1]17% JUL'!C32+'[1]295% JUL'!C32</f>
        <v>119369372</v>
      </c>
      <c r="D32" s="56"/>
      <c r="E32" s="57">
        <f>'[2]SUM JUL 25'!$C$32</f>
        <v>124083128</v>
      </c>
      <c r="F32" s="56"/>
      <c r="G32" s="57">
        <f>'[3]SUM JUN 26'!$G$32+C32</f>
        <v>811483657</v>
      </c>
      <c r="H32" s="56"/>
      <c r="I32" s="57">
        <f>'[2]SUM JUL 25'!$G$32</f>
        <v>756251768</v>
      </c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2" t="s">
        <v>42</v>
      </c>
      <c r="B33" s="56">
        <f>'[1]9% JUL'!B33+'[1]17% JUL'!B33+'[1]295% JUL'!B33</f>
        <v>5679721</v>
      </c>
      <c r="C33" s="57"/>
      <c r="D33" s="56">
        <f>'[2]SUM JUL 25'!$B$33</f>
        <v>7312169</v>
      </c>
      <c r="E33" s="56"/>
      <c r="F33" s="89">
        <f>'[3]SUM JUN 26'!$F$33+B33</f>
        <v>49665760</v>
      </c>
      <c r="G33" s="57"/>
      <c r="H33" s="56">
        <f>'[2]SUM JUL 25'!$F33</f>
        <v>45097635</v>
      </c>
      <c r="I33" s="57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2" t="s">
        <v>43</v>
      </c>
      <c r="B34" s="56">
        <f>'[1]9% JUL'!B34+'[1]17% JUL'!B34+'[1]295% JUL'!B34</f>
        <v>122351</v>
      </c>
      <c r="C34" s="57"/>
      <c r="D34" s="56">
        <f>'[2]SUM JUL 25'!$B$34</f>
        <v>27944</v>
      </c>
      <c r="E34" s="56"/>
      <c r="F34" s="89">
        <f>'[3]SUM JUN 26'!$F$34+B34</f>
        <v>968316</v>
      </c>
      <c r="G34" s="57"/>
      <c r="H34" s="56">
        <f>'[2]SUM JUL 25'!$F34</f>
        <v>189991</v>
      </c>
      <c r="I34" s="57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2" t="s">
        <v>44</v>
      </c>
      <c r="B35" s="56">
        <f>'[1]9% JUL'!B35+'[1]17% JUL'!B35+'[1]295% JUL'!B35</f>
        <v>0</v>
      </c>
      <c r="C35" s="57"/>
      <c r="D35" s="56">
        <f>'[2]SUM JUL 25'!$B$35</f>
        <v>0</v>
      </c>
      <c r="E35" s="56"/>
      <c r="F35" s="89">
        <f>'[3]SUM JUN 26'!$F$35+B35</f>
        <v>0</v>
      </c>
      <c r="G35" s="57"/>
      <c r="H35" s="56">
        <f>'[2]SUM JUL 25'!$F35</f>
        <v>0</v>
      </c>
      <c r="I35" s="57"/>
      <c r="J35" s="2"/>
      <c r="K35" s="2"/>
      <c r="L35" s="2"/>
      <c r="M35" s="2"/>
      <c r="N35" s="2"/>
      <c r="O35" s="2"/>
      <c r="P35" s="2"/>
      <c r="Q35" s="2"/>
    </row>
    <row r="36" spans="1:17" x14ac:dyDescent="0.25">
      <c r="A36" s="2" t="s">
        <v>45</v>
      </c>
      <c r="B36" s="56">
        <f>'[1]9% JUL'!B36+'[1]17% JUL'!B36+'[1]295% JUL'!B36</f>
        <v>22041433</v>
      </c>
      <c r="C36" s="57"/>
      <c r="D36" s="56">
        <f>'[2]SUM JUL 25'!$B$36</f>
        <v>23526728</v>
      </c>
      <c r="E36" s="56"/>
      <c r="F36" s="89">
        <f>'[3]SUM JUN 26'!$F$36+B36</f>
        <v>154219841</v>
      </c>
      <c r="G36" s="57"/>
      <c r="H36" s="56">
        <f>'[2]SUM JUL 25'!$F36</f>
        <v>138476641</v>
      </c>
      <c r="I36" s="57"/>
      <c r="J36" s="2"/>
      <c r="K36" s="2"/>
      <c r="L36" s="2"/>
      <c r="M36" s="2"/>
      <c r="N36" s="2"/>
      <c r="O36" s="2"/>
      <c r="P36" s="2"/>
      <c r="Q36" s="2"/>
    </row>
    <row r="37" spans="1:17" x14ac:dyDescent="0.25">
      <c r="A37" s="2" t="s">
        <v>29</v>
      </c>
      <c r="B37" s="56"/>
      <c r="C37" s="57">
        <f>B33+B34+B35+B36</f>
        <v>27843505</v>
      </c>
      <c r="D37" s="56"/>
      <c r="E37" s="56">
        <f>D33+D34+D35+D36</f>
        <v>30866841</v>
      </c>
      <c r="F37" s="89"/>
      <c r="G37" s="57">
        <f>F33+F34+F35+F36</f>
        <v>204853917</v>
      </c>
      <c r="H37" s="56"/>
      <c r="I37" s="57">
        <f>H33+H34+H35+H36</f>
        <v>183764267</v>
      </c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2" t="s">
        <v>79</v>
      </c>
      <c r="B38" s="56">
        <f>'[1]9% JUL'!B38+'[1]17% JUL'!B38+'[1]295% JUL'!B38</f>
        <v>1779505</v>
      </c>
      <c r="C38" s="57"/>
      <c r="D38" s="56">
        <f>'[2]SUM JUL 25'!$B$38</f>
        <v>1778212</v>
      </c>
      <c r="E38" s="56"/>
      <c r="F38" s="89">
        <f>'[3]SUM JUN 26'!$F$38+B38</f>
        <v>11663708</v>
      </c>
      <c r="G38" s="57"/>
      <c r="H38" s="56">
        <f>'[2]SUM JUL 25'!$F38</f>
        <v>10821787</v>
      </c>
      <c r="I38" s="57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2"/>
      <c r="B39" s="56" t="s">
        <v>21</v>
      </c>
      <c r="C39" s="57"/>
      <c r="D39" s="56" t="s">
        <v>21</v>
      </c>
      <c r="E39" s="57"/>
      <c r="F39" s="56" t="s">
        <v>21</v>
      </c>
      <c r="G39" s="57"/>
      <c r="H39" s="56" t="s">
        <v>21</v>
      </c>
      <c r="I39" s="57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55" t="s">
        <v>46</v>
      </c>
      <c r="B40" s="58"/>
      <c r="C40" s="59">
        <f>SUM((C32)-(C37+B38))</f>
        <v>89746362</v>
      </c>
      <c r="D40" s="58"/>
      <c r="E40" s="59">
        <f>SUM((E32)-(E37+D38))</f>
        <v>91438075</v>
      </c>
      <c r="F40" s="58"/>
      <c r="G40" s="59">
        <f>SUM((G32)-(G37+F38))</f>
        <v>594966032</v>
      </c>
      <c r="H40" s="58"/>
      <c r="I40" s="59">
        <f>SUM((I32)-(I37+H38))</f>
        <v>561665714</v>
      </c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2" t="s">
        <v>47</v>
      </c>
      <c r="B41" s="56">
        <f>'[1]9% JUL'!B41+'[1]17% JUL'!B41+'[1]295% JUL'!B41</f>
        <v>619899</v>
      </c>
      <c r="C41" s="57"/>
      <c r="D41" s="56">
        <f>'[2]SUM JUL 25'!$B$41</f>
        <v>2376140</v>
      </c>
      <c r="E41" s="56"/>
      <c r="F41" s="89">
        <f>'[3]SUM JUN 26'!$F$41+B41</f>
        <v>17773594</v>
      </c>
      <c r="G41" s="57"/>
      <c r="H41" s="56">
        <f>'[2]SUM JUL 25'!$F41</f>
        <v>22433995</v>
      </c>
      <c r="I41" s="57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2" t="s">
        <v>82</v>
      </c>
      <c r="B42" s="56">
        <f>'[1]9% JUL'!B42+'[1]17% JUL'!B42+'[1]295% JUL'!B42</f>
        <v>43175</v>
      </c>
      <c r="C42" s="57"/>
      <c r="D42" s="56">
        <f>'[2]SUM JUL 25'!$B$42</f>
        <v>79935</v>
      </c>
      <c r="E42" s="56"/>
      <c r="F42" s="89">
        <f>'[3]SUM JUN 26'!$F$42+B42</f>
        <v>86372</v>
      </c>
      <c r="G42" s="57"/>
      <c r="H42" s="56">
        <f>'[2]SUM JUL 25'!$F42</f>
        <v>92060</v>
      </c>
      <c r="I42" s="57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2" t="s">
        <v>48</v>
      </c>
      <c r="B43" s="56">
        <f>'[1]9% JUL'!B43+'[1]17% JUL'!B43+'[1]295% JUL'!B43</f>
        <v>0</v>
      </c>
      <c r="C43" s="57"/>
      <c r="D43" s="56">
        <f>'[2]SUM JUL 25'!$B$43</f>
        <v>2663</v>
      </c>
      <c r="E43" s="56"/>
      <c r="F43" s="89">
        <f>'[3]SUM JUN 26'!$F$43+B43</f>
        <v>10014</v>
      </c>
      <c r="G43" s="57"/>
      <c r="H43" s="56">
        <f>'[2]SUM JUL 25'!$F43</f>
        <v>15004</v>
      </c>
      <c r="I43" s="57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2"/>
      <c r="B44" s="56" t="s">
        <v>21</v>
      </c>
      <c r="C44" s="57"/>
      <c r="D44" s="56" t="s">
        <v>21</v>
      </c>
      <c r="E44" s="56"/>
      <c r="F44" s="89" t="s">
        <v>21</v>
      </c>
      <c r="G44" s="57"/>
      <c r="H44" s="56" t="s">
        <v>21</v>
      </c>
      <c r="I44" s="57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2" t="s">
        <v>40</v>
      </c>
      <c r="B45" s="56">
        <f>'[1]9% JUL'!B45+'[1]17% JUL'!B45+'[1]295% JUL'!B45</f>
        <v>663074</v>
      </c>
      <c r="C45" s="57"/>
      <c r="D45" s="56">
        <f>'[2]SUM JUL 25'!$B$45</f>
        <v>2458738</v>
      </c>
      <c r="E45" s="56"/>
      <c r="F45" s="89">
        <f>'[3]SUM JUN 26'!$F$45+B45</f>
        <v>17826783</v>
      </c>
      <c r="G45" s="57"/>
      <c r="H45" s="56">
        <f>'[2]SUM JUL 25'!$F45</f>
        <v>22528934</v>
      </c>
      <c r="I45" s="57"/>
      <c r="J45" s="2"/>
      <c r="K45" s="2"/>
      <c r="L45" s="2"/>
      <c r="M45" s="2"/>
      <c r="N45" s="2"/>
      <c r="O45" s="2"/>
      <c r="P45" s="2"/>
      <c r="Q45" s="2"/>
    </row>
    <row r="46" spans="1:17" ht="15.75" thickBot="1" x14ac:dyDescent="0.3">
      <c r="A46" s="55" t="s">
        <v>49</v>
      </c>
      <c r="B46" s="58"/>
      <c r="C46" s="59">
        <f>C40-B45</f>
        <v>89083288</v>
      </c>
      <c r="D46" s="58"/>
      <c r="E46" s="59">
        <f>E40-D45</f>
        <v>88979337</v>
      </c>
      <c r="F46" s="58"/>
      <c r="G46" s="59">
        <f>G40-F45</f>
        <v>577139249</v>
      </c>
      <c r="H46" s="58"/>
      <c r="I46" s="59">
        <f>I40-H45</f>
        <v>539136780</v>
      </c>
      <c r="J46" s="2"/>
      <c r="K46" s="2"/>
      <c r="L46" s="2"/>
      <c r="M46" s="2"/>
      <c r="N46" s="2"/>
      <c r="O46" s="2"/>
      <c r="P46" s="2"/>
      <c r="Q46" s="2"/>
    </row>
    <row r="47" spans="1:17" ht="15.75" thickTop="1" x14ac:dyDescent="0.25">
      <c r="A47" s="63"/>
      <c r="B47" s="61"/>
      <c r="C47" s="62"/>
      <c r="D47" s="61"/>
      <c r="E47" s="62"/>
      <c r="F47" s="61"/>
      <c r="G47" s="62"/>
      <c r="H47" s="61"/>
      <c r="I47" s="62"/>
      <c r="J47" s="2"/>
      <c r="K47" s="2"/>
      <c r="L47" s="2"/>
      <c r="M47" s="2"/>
      <c r="N47" s="2"/>
      <c r="O47" s="2"/>
      <c r="P47" s="2"/>
      <c r="Q47" s="2"/>
    </row>
    <row r="48" spans="1:17" ht="15.75" thickBot="1" x14ac:dyDescent="0.3">
      <c r="A48" s="55" t="s">
        <v>50</v>
      </c>
      <c r="B48" s="58"/>
      <c r="C48" s="59">
        <f>C30+C46</f>
        <v>368095621</v>
      </c>
      <c r="D48" s="58"/>
      <c r="E48" s="59">
        <f>E30+E46</f>
        <v>361663970</v>
      </c>
      <c r="F48" s="58"/>
      <c r="G48" s="59">
        <f>G30+G46</f>
        <v>2454047709</v>
      </c>
      <c r="H48" s="58"/>
      <c r="I48" s="59">
        <f>I30+I46</f>
        <v>2412304552</v>
      </c>
      <c r="J48" s="2"/>
      <c r="K48" s="2"/>
      <c r="L48" s="2"/>
      <c r="M48" s="2"/>
      <c r="N48" s="2"/>
      <c r="O48" s="2"/>
      <c r="P48" s="2"/>
      <c r="Q48" s="2"/>
    </row>
    <row r="49" spans="1:17" ht="15.75" thickTop="1" x14ac:dyDescent="0.25">
      <c r="A49" s="63"/>
      <c r="B49" s="61"/>
      <c r="C49" s="62"/>
      <c r="D49" s="61"/>
      <c r="E49" s="62"/>
      <c r="F49" s="61"/>
      <c r="G49" s="62"/>
      <c r="H49" s="61"/>
      <c r="I49" s="62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2" t="s">
        <v>51</v>
      </c>
      <c r="B50" s="56"/>
      <c r="C50" s="57">
        <f>'[1]9% JUL'!C50+'[1]17% JUL'!C50+'[1]295% JUL'!C50</f>
        <v>43545</v>
      </c>
      <c r="D50" s="56"/>
      <c r="E50" s="57">
        <f>'[2]SUM JUL 25'!$C$50</f>
        <v>32041</v>
      </c>
      <c r="F50" s="56"/>
      <c r="G50" s="57">
        <f>'[3]SUM JUN 26'!$G$50+C50</f>
        <v>500451</v>
      </c>
      <c r="H50" s="56"/>
      <c r="I50" s="57">
        <f>'[2]SUM JUL 25'!$G$50</f>
        <v>702509</v>
      </c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2" t="s">
        <v>52</v>
      </c>
      <c r="B51" s="56"/>
      <c r="C51" s="57">
        <f>'[1]9% JUL'!C51+'[1]17% JUL'!C51+'[1]295% JUL'!C51</f>
        <v>-291187</v>
      </c>
      <c r="D51" s="56"/>
      <c r="E51" s="57">
        <f>'[2]SUM JUL 25'!$C$51</f>
        <v>-475095</v>
      </c>
      <c r="F51" s="56"/>
      <c r="G51" s="57">
        <f>'[3]SUM JUN 26'!$G$51+C51</f>
        <v>-36769392</v>
      </c>
      <c r="H51" s="56"/>
      <c r="I51" s="57">
        <f>'[2]SUM JUL 25'!$G$51</f>
        <v>-48163862</v>
      </c>
      <c r="J51" s="2"/>
      <c r="K51" s="2"/>
      <c r="L51" s="2"/>
      <c r="M51" s="2"/>
      <c r="N51" s="2"/>
      <c r="O51" s="2"/>
      <c r="P51" s="2"/>
      <c r="Q51" s="2"/>
    </row>
    <row r="52" spans="1:17" ht="15.75" thickBot="1" x14ac:dyDescent="0.3">
      <c r="A52" s="64" t="s">
        <v>53</v>
      </c>
      <c r="B52" s="58"/>
      <c r="C52" s="59">
        <f>C50+C51</f>
        <v>-247642</v>
      </c>
      <c r="D52" s="58"/>
      <c r="E52" s="59">
        <f>E50+E51</f>
        <v>-443054</v>
      </c>
      <c r="F52" s="58"/>
      <c r="G52" s="59">
        <f>G50+G51</f>
        <v>-36268941</v>
      </c>
      <c r="H52" s="58"/>
      <c r="I52" s="59">
        <f>I50+I51</f>
        <v>-47461353</v>
      </c>
      <c r="J52" s="2"/>
      <c r="K52" s="2"/>
      <c r="L52" s="2"/>
      <c r="M52" s="2"/>
      <c r="N52" s="2"/>
      <c r="O52" s="2"/>
      <c r="P52" s="2"/>
      <c r="Q52" s="2"/>
    </row>
    <row r="53" spans="1:17" ht="15.75" thickTop="1" x14ac:dyDescent="0.25">
      <c r="A53" s="63"/>
      <c r="B53" s="61"/>
      <c r="C53" s="62"/>
      <c r="D53" s="61"/>
      <c r="E53" s="62"/>
      <c r="F53" s="61"/>
      <c r="G53" s="62"/>
      <c r="H53" s="61"/>
      <c r="I53" s="62"/>
      <c r="J53" s="2"/>
      <c r="K53" s="2"/>
      <c r="L53" s="2"/>
      <c r="M53" s="2"/>
      <c r="N53" s="2"/>
      <c r="O53" s="2"/>
      <c r="P53" s="2"/>
      <c r="Q53" s="2"/>
    </row>
    <row r="54" spans="1:17" ht="15.75" thickBot="1" x14ac:dyDescent="0.3">
      <c r="A54" s="55" t="s">
        <v>54</v>
      </c>
      <c r="B54" s="58"/>
      <c r="C54" s="59">
        <f>C48+C52</f>
        <v>367847979</v>
      </c>
      <c r="D54" s="58"/>
      <c r="E54" s="59">
        <f>E48+E52</f>
        <v>361220916</v>
      </c>
      <c r="F54" s="58"/>
      <c r="G54" s="59">
        <f>G48+G52</f>
        <v>2417778768</v>
      </c>
      <c r="H54" s="58"/>
      <c r="I54" s="59">
        <f>I48+I52</f>
        <v>2364843199</v>
      </c>
      <c r="J54" s="2"/>
      <c r="K54" s="2"/>
      <c r="L54" s="2"/>
      <c r="M54" s="2"/>
      <c r="N54" s="2"/>
      <c r="O54" s="2"/>
      <c r="P54" s="2"/>
      <c r="Q54" s="2"/>
    </row>
    <row r="55" spans="1:17" ht="15.75" thickTop="1" x14ac:dyDescent="0.25">
      <c r="A55" s="63"/>
      <c r="B55" s="61"/>
      <c r="C55" s="62"/>
      <c r="D55" s="61"/>
      <c r="E55" s="62"/>
      <c r="F55" s="61"/>
      <c r="G55" s="62"/>
      <c r="H55" s="61"/>
      <c r="I55" s="62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" t="s">
        <v>55</v>
      </c>
      <c r="B56" s="56"/>
      <c r="C56" s="57">
        <f>'[1]9% JUL'!C56+'[1]17% JUL'!C56+'[1]295% JUL'!C56</f>
        <v>219767</v>
      </c>
      <c r="D56" s="56"/>
      <c r="E56" s="57">
        <f>'[2]SUM JUL 25'!$C$56</f>
        <v>267689</v>
      </c>
      <c r="F56" s="56"/>
      <c r="G56" s="57">
        <f>'[3]SUM JUN 26'!$G$56+C56</f>
        <v>1373099</v>
      </c>
      <c r="H56" s="56"/>
      <c r="I56" s="57">
        <f>'[2]SUM JUL 25'!$G$56</f>
        <v>1428346</v>
      </c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" t="s">
        <v>56</v>
      </c>
      <c r="B57" s="56"/>
      <c r="C57" s="57">
        <f>'[1]9% JUL'!C57+'[1]17% JUL'!C57+'[1]295% JUL'!C57</f>
        <v>-24</v>
      </c>
      <c r="D57" s="56"/>
      <c r="E57" s="57">
        <f>'[2]SUM JUL 25'!$C$57</f>
        <v>0</v>
      </c>
      <c r="F57" s="56"/>
      <c r="G57" s="57">
        <f>'[3]SUM JUN 26'!$G$57+C57</f>
        <v>-27683</v>
      </c>
      <c r="H57" s="56"/>
      <c r="I57" s="57">
        <f>'[2]SUM JUL 25'!$G$57</f>
        <v>-20735</v>
      </c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65" t="s">
        <v>71</v>
      </c>
      <c r="B58" s="66"/>
      <c r="C58" s="67">
        <f>C56+C57</f>
        <v>219743</v>
      </c>
      <c r="D58" s="66"/>
      <c r="E58" s="67">
        <f>E56+E57</f>
        <v>267689</v>
      </c>
      <c r="F58" s="66"/>
      <c r="G58" s="67">
        <f>G56+G57</f>
        <v>1345416</v>
      </c>
      <c r="H58" s="66"/>
      <c r="I58" s="67">
        <f>I56+I57</f>
        <v>1407611</v>
      </c>
      <c r="J58" s="2"/>
      <c r="K58" s="2"/>
      <c r="L58" s="2"/>
      <c r="M58" s="2"/>
      <c r="N58" s="2"/>
      <c r="O58" s="2"/>
      <c r="P58" s="2"/>
      <c r="Q58" s="2"/>
    </row>
    <row r="59" spans="1:17" ht="15.75" x14ac:dyDescent="0.25">
      <c r="A59" s="54"/>
      <c r="B59" s="90"/>
      <c r="C59" s="54"/>
      <c r="D59" s="54"/>
      <c r="E59" s="54"/>
      <c r="F59" s="54"/>
      <c r="G59" s="54"/>
      <c r="H59" s="54"/>
      <c r="I59" s="54"/>
      <c r="J59" s="5"/>
      <c r="K59" s="5"/>
      <c r="L59" s="5"/>
      <c r="M59" s="5"/>
      <c r="N59" s="5"/>
      <c r="O59" s="5"/>
      <c r="P59" s="5"/>
      <c r="Q59" s="5"/>
    </row>
    <row r="60" spans="1:17" x14ac:dyDescent="0.25">
      <c r="A60" s="73" t="s">
        <v>87</v>
      </c>
      <c r="B60" s="74"/>
      <c r="C60" s="74"/>
      <c r="D60" s="74"/>
      <c r="E60" s="74"/>
      <c r="F60" s="74"/>
      <c r="G60" s="74"/>
      <c r="H60" s="91"/>
      <c r="I60" s="91"/>
      <c r="J60" s="5"/>
      <c r="K60" s="5"/>
      <c r="L60" s="5"/>
      <c r="M60" s="5"/>
      <c r="N60" s="5"/>
      <c r="O60" s="5"/>
      <c r="P60" s="5"/>
      <c r="Q60" s="5"/>
    </row>
    <row r="61" spans="1:17" x14ac:dyDescent="0.25">
      <c r="J61" s="5"/>
      <c r="K61" s="5"/>
      <c r="L61" s="5"/>
      <c r="M61" s="5"/>
      <c r="N61" s="5"/>
      <c r="O61" s="5"/>
      <c r="P61" s="5"/>
      <c r="Q61" s="5"/>
    </row>
    <row r="62" spans="1:1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</sheetData>
  <pageMargins left="0.7" right="0.7" top="0.5" bottom="0.5" header="0.3" footer="0.3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5A28-DF76-464C-AF44-1774CA2C02ED}">
  <dimension ref="A1:H29"/>
  <sheetViews>
    <sheetView tabSelected="1" view="pageBreakPreview" zoomScale="85" zoomScaleNormal="100" zoomScaleSheetLayoutView="85" workbookViewId="0">
      <selection activeCell="A25" sqref="A25"/>
    </sheetView>
  </sheetViews>
  <sheetFormatPr defaultRowHeight="15" x14ac:dyDescent="0.25"/>
  <cols>
    <col min="1" max="1" width="24.85546875" customWidth="1"/>
    <col min="2" max="6" width="18.7109375" customWidth="1"/>
    <col min="7" max="7" width="22.5703125" customWidth="1"/>
    <col min="8" max="8" width="18.7109375" customWidth="1"/>
  </cols>
  <sheetData>
    <row r="1" spans="1:8" x14ac:dyDescent="0.25">
      <c r="A1" s="17" t="s">
        <v>0</v>
      </c>
      <c r="B1" s="17"/>
      <c r="C1" s="17"/>
      <c r="D1" s="17"/>
      <c r="E1" s="17"/>
      <c r="F1" s="17"/>
      <c r="G1" s="17"/>
      <c r="H1" s="2"/>
    </row>
    <row r="2" spans="1:8" x14ac:dyDescent="0.25">
      <c r="A2" s="17" t="s">
        <v>1</v>
      </c>
      <c r="B2" s="18"/>
      <c r="C2" s="17"/>
      <c r="D2" s="17"/>
      <c r="E2" s="17"/>
      <c r="F2" s="17"/>
      <c r="G2" s="17"/>
      <c r="H2" s="2"/>
    </row>
    <row r="3" spans="1:8" x14ac:dyDescent="0.25">
      <c r="A3" s="17"/>
      <c r="B3" s="18"/>
      <c r="C3" s="17"/>
      <c r="D3" s="17"/>
      <c r="E3" s="17"/>
      <c r="F3" s="17"/>
      <c r="G3" s="17"/>
      <c r="H3" s="2"/>
    </row>
    <row r="4" spans="1:8" x14ac:dyDescent="0.25">
      <c r="A4" s="3"/>
      <c r="B4" s="3"/>
      <c r="C4" s="3"/>
      <c r="D4" s="3"/>
      <c r="E4" s="3"/>
      <c r="F4" s="3"/>
      <c r="G4" s="3"/>
      <c r="H4" s="2"/>
    </row>
    <row r="5" spans="1:8" x14ac:dyDescent="0.25">
      <c r="A5" s="2"/>
      <c r="B5" s="4" t="s">
        <v>2</v>
      </c>
      <c r="C5" s="4" t="s">
        <v>3</v>
      </c>
      <c r="D5" s="4" t="s">
        <v>70</v>
      </c>
      <c r="E5" s="4" t="s">
        <v>73</v>
      </c>
      <c r="F5" s="4" t="s">
        <v>74</v>
      </c>
      <c r="G5" s="4" t="s">
        <v>4</v>
      </c>
      <c r="H5" s="2"/>
    </row>
    <row r="6" spans="1:8" x14ac:dyDescent="0.25">
      <c r="A6" s="2"/>
      <c r="B6" s="5"/>
      <c r="C6" s="5"/>
      <c r="D6" s="5"/>
      <c r="E6" s="5"/>
      <c r="F6" s="4" t="s">
        <v>75</v>
      </c>
      <c r="G6" s="4" t="s">
        <v>5</v>
      </c>
      <c r="H6" s="2"/>
    </row>
    <row r="7" spans="1:8" x14ac:dyDescent="0.25">
      <c r="A7" s="2"/>
      <c r="B7" s="5"/>
      <c r="C7" s="5"/>
      <c r="D7" s="5"/>
      <c r="E7" s="5"/>
      <c r="F7" s="4"/>
      <c r="G7" s="4" t="s">
        <v>76</v>
      </c>
      <c r="H7" s="2"/>
    </row>
    <row r="8" spans="1:8" x14ac:dyDescent="0.25">
      <c r="A8" s="6" t="s">
        <v>6</v>
      </c>
      <c r="B8" s="7">
        <v>349943475</v>
      </c>
      <c r="C8" s="7">
        <v>342852833.05914617</v>
      </c>
      <c r="D8" s="7">
        <v>350475490</v>
      </c>
      <c r="E8" s="75">
        <v>352882943</v>
      </c>
      <c r="F8" s="8">
        <v>6.8691051690947065E-3</v>
      </c>
      <c r="G8" s="8">
        <v>6.8691051690947065E-3</v>
      </c>
      <c r="H8" s="2"/>
    </row>
    <row r="9" spans="1:8" x14ac:dyDescent="0.25">
      <c r="A9" s="2" t="s">
        <v>7</v>
      </c>
      <c r="B9" s="9">
        <v>346050832</v>
      </c>
      <c r="C9" s="9">
        <v>303750638</v>
      </c>
      <c r="D9" s="9">
        <v>300897463</v>
      </c>
      <c r="E9" s="76">
        <v>321338972</v>
      </c>
      <c r="F9" s="77">
        <v>6.7935132440781004E-2</v>
      </c>
      <c r="G9" s="77">
        <v>3.5078155908631961E-2</v>
      </c>
      <c r="H9" s="2"/>
    </row>
    <row r="10" spans="1:8" x14ac:dyDescent="0.25">
      <c r="A10" s="6" t="s">
        <v>8</v>
      </c>
      <c r="B10" s="7">
        <v>326378222</v>
      </c>
      <c r="C10" s="7">
        <v>321549301</v>
      </c>
      <c r="D10" s="7">
        <v>300040382</v>
      </c>
      <c r="E10" s="75">
        <v>306733898</v>
      </c>
      <c r="F10" s="8">
        <v>2.2308717097953835E-2</v>
      </c>
      <c r="G10" s="8">
        <v>3.105114981387138E-2</v>
      </c>
      <c r="H10" s="2"/>
    </row>
    <row r="11" spans="1:8" ht="15.75" x14ac:dyDescent="0.25">
      <c r="A11" s="2" t="s">
        <v>9</v>
      </c>
      <c r="B11" s="9">
        <v>322908107</v>
      </c>
      <c r="C11" s="9">
        <v>344567460</v>
      </c>
      <c r="D11" s="9">
        <v>354308502</v>
      </c>
      <c r="E11" s="78">
        <v>359763908</v>
      </c>
      <c r="F11" s="77">
        <v>1.5397333028152962E-2</v>
      </c>
      <c r="G11" s="77">
        <v>2.6803476060728547E-2</v>
      </c>
      <c r="H11" s="2"/>
    </row>
    <row r="12" spans="1:8" x14ac:dyDescent="0.25">
      <c r="A12" s="6" t="s">
        <v>10</v>
      </c>
      <c r="B12" s="7">
        <v>337619933</v>
      </c>
      <c r="C12" s="7">
        <v>343912238</v>
      </c>
      <c r="D12" s="7">
        <v>328233735</v>
      </c>
      <c r="E12" s="75">
        <v>339388557</v>
      </c>
      <c r="F12" s="8">
        <v>3.3984386157017044E-2</v>
      </c>
      <c r="G12" s="8">
        <v>2.8245998110896006E-2</v>
      </c>
      <c r="H12" s="2"/>
    </row>
    <row r="13" spans="1:8" ht="15.75" x14ac:dyDescent="0.25">
      <c r="A13" s="1" t="s">
        <v>11</v>
      </c>
      <c r="B13" s="9">
        <v>372244211</v>
      </c>
      <c r="C13" s="9">
        <v>373474594.69387758</v>
      </c>
      <c r="D13" s="9">
        <v>369654586</v>
      </c>
      <c r="E13" s="78">
        <v>369779314</v>
      </c>
      <c r="F13" s="77">
        <v>3.3741769945199595E-4</v>
      </c>
      <c r="G13" s="77">
        <v>2.3097025045128564E-2</v>
      </c>
      <c r="H13" s="2"/>
    </row>
    <row r="14" spans="1:8" x14ac:dyDescent="0.25">
      <c r="A14" s="6" t="s">
        <v>12</v>
      </c>
      <c r="B14" s="7">
        <v>370903677</v>
      </c>
      <c r="C14" s="7">
        <v>362113621</v>
      </c>
      <c r="D14" s="7">
        <v>361220916</v>
      </c>
      <c r="E14" s="75">
        <v>367847979</v>
      </c>
      <c r="F14" s="8">
        <v>1.834628812025935E-2</v>
      </c>
      <c r="G14" s="8">
        <v>2.2371364103616308E-2</v>
      </c>
      <c r="H14" s="2"/>
    </row>
    <row r="15" spans="1:8" x14ac:dyDescent="0.25">
      <c r="A15" s="2" t="s">
        <v>13</v>
      </c>
      <c r="B15" s="9">
        <v>339737598</v>
      </c>
      <c r="C15" s="9">
        <v>346406439</v>
      </c>
      <c r="D15" s="9">
        <v>357252635</v>
      </c>
      <c r="E15" s="79"/>
      <c r="F15" s="77"/>
      <c r="G15" s="77"/>
      <c r="H15" s="2"/>
    </row>
    <row r="16" spans="1:8" x14ac:dyDescent="0.25">
      <c r="A16" s="6" t="s">
        <v>14</v>
      </c>
      <c r="B16" s="7">
        <v>370487128</v>
      </c>
      <c r="C16" s="7">
        <v>364225955</v>
      </c>
      <c r="D16" s="7">
        <v>376040017</v>
      </c>
      <c r="E16" s="75"/>
      <c r="F16" s="8"/>
      <c r="G16" s="8"/>
      <c r="H16" s="2"/>
    </row>
    <row r="17" spans="1:8" x14ac:dyDescent="0.25">
      <c r="A17" s="2" t="s">
        <v>15</v>
      </c>
      <c r="B17" s="10">
        <v>348272899</v>
      </c>
      <c r="C17" s="10">
        <v>337706951</v>
      </c>
      <c r="D17" s="10">
        <v>346279433</v>
      </c>
      <c r="E17" s="76"/>
      <c r="F17" s="77"/>
      <c r="G17" s="77"/>
      <c r="H17" s="2"/>
    </row>
    <row r="18" spans="1:8" x14ac:dyDescent="0.25">
      <c r="A18" s="6" t="s">
        <v>16</v>
      </c>
      <c r="B18" s="7">
        <v>343892856</v>
      </c>
      <c r="C18" s="7">
        <v>355836576</v>
      </c>
      <c r="D18" s="7">
        <v>349051498</v>
      </c>
      <c r="E18" s="75"/>
      <c r="F18" s="8"/>
      <c r="G18" s="8"/>
      <c r="H18" s="2"/>
    </row>
    <row r="19" spans="1:8" x14ac:dyDescent="0.25">
      <c r="A19" s="2" t="s">
        <v>17</v>
      </c>
      <c r="B19" s="10">
        <v>348057892</v>
      </c>
      <c r="C19" s="10">
        <v>341664663</v>
      </c>
      <c r="D19" s="10">
        <v>331279865</v>
      </c>
      <c r="E19" s="76"/>
      <c r="F19" s="77"/>
      <c r="G19" s="77"/>
      <c r="H19" s="2"/>
    </row>
    <row r="20" spans="1:8" ht="18" x14ac:dyDescent="0.25">
      <c r="A20" s="2"/>
      <c r="B20" s="11"/>
      <c r="C20" s="11"/>
      <c r="D20" s="11"/>
      <c r="E20" s="2"/>
      <c r="F20" s="2"/>
      <c r="G20" s="2"/>
      <c r="H20" s="2"/>
    </row>
    <row r="21" spans="1:8" ht="18" x14ac:dyDescent="0.25">
      <c r="B21" s="11"/>
      <c r="C21" s="11"/>
      <c r="D21" s="11"/>
      <c r="H21" s="2"/>
    </row>
    <row r="22" spans="1:8" x14ac:dyDescent="0.25">
      <c r="A22" s="6" t="s">
        <v>18</v>
      </c>
      <c r="B22" s="88">
        <f>SUM(B8:B19)</f>
        <v>4176496830</v>
      </c>
      <c r="C22" s="88">
        <f>SUM(C8:C19)</f>
        <v>4138061269.7530236</v>
      </c>
      <c r="D22" s="88">
        <f>SUM(D8:D19)</f>
        <v>4124734522</v>
      </c>
      <c r="E22" s="88">
        <f>SUM(E8:E19)</f>
        <v>2417735571</v>
      </c>
      <c r="F22" s="8"/>
      <c r="G22" s="8"/>
      <c r="H22" s="2"/>
    </row>
    <row r="23" spans="1:8" x14ac:dyDescent="0.25">
      <c r="A23" s="19"/>
      <c r="B23" s="16"/>
      <c r="C23" s="16"/>
      <c r="D23" s="16"/>
      <c r="E23" s="16"/>
      <c r="F23" s="16"/>
      <c r="G23" s="16"/>
      <c r="H23" s="2"/>
    </row>
    <row r="24" spans="1:8" x14ac:dyDescent="0.25">
      <c r="A24" s="92" t="s">
        <v>87</v>
      </c>
      <c r="B24" s="92"/>
      <c r="C24" s="92"/>
      <c r="D24" s="92"/>
      <c r="E24" s="92"/>
      <c r="F24" s="92"/>
      <c r="G24" s="92"/>
      <c r="H24" s="2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/>
      <c r="B29" s="5"/>
      <c r="C29" s="5"/>
      <c r="D29" s="5"/>
      <c r="E29" s="5"/>
      <c r="F29" s="5"/>
      <c r="G29" s="5"/>
      <c r="H29" s="5"/>
    </row>
  </sheetData>
  <mergeCells count="1">
    <mergeCell ref="A24:G24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 2026 Collections Summary</vt:lpstr>
      <vt:lpstr>July 2026 Gallons Summary</vt:lpstr>
      <vt:lpstr>July 2026 G &amp; D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Willis, Casandra</dc:creator>
  <cp:lastModifiedBy>Hallford, Nicole</cp:lastModifiedBy>
  <cp:lastPrinted>2026-04-22T16:41:51Z</cp:lastPrinted>
  <dcterms:created xsi:type="dcterms:W3CDTF">2024-02-26T22:44:01Z</dcterms:created>
  <dcterms:modified xsi:type="dcterms:W3CDTF">2026-08-27T14:19:26Z</dcterms:modified>
</cp:coreProperties>
</file>